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668" documentId="120_S{2AC9BD13-BADA-5192-A53E-5A8FF88502F6}" xr6:coauthVersionLast="47" xr6:coauthVersionMax="47" xr10:uidLastSave="{FB3A58E7-D028-4DB5-B28D-472B3B4B552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J5" i="2"/>
  <c r="I5" i="2"/>
  <c r="G5" i="2"/>
  <c r="B5" i="2"/>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<sst xmlns="http://schemas.openxmlformats.org/spreadsheetml/2006/main" count="180292" uniqueCount="39130">
  <si>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</si>
  <si>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</si>
  <si>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</si>
  <si>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</si>
  <si>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</si>
  <si>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</si>
  <si>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</si>
  <si>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</si>
  <si>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</si>
  <si>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</si>
  <si>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</si>
  <si>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</si>
  <si>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</si>
  <si>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</si>
  <si>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</si>
  <si>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</si>
  <si>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</si>
  <si>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</si>
  <si>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</si>
  <si>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</si>
  <si>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</si>
  <si>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</si>
  <si>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</si>
  <si>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</si>
  <si>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</si>
  <si>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</si>
  <si>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</si>
  <si>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</si>
  <si>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</si>
  <si>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</si>
  <si>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</si>
  <si>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</si>
  <si>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</si>
  <si>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</si>
  <si>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</si>
  <si>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</si>
  <si>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</si>
  <si>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</si>
  <si>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</si>
  <si>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</si>
  <si>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</si>
  <si>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</si>
  <si>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</si>
  <si>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</si>
  <si>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</si>
  <si>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</si>
  <si>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</si>
  <si>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</si>
  <si>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</si>
  <si>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</si>
  <si>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</si>
  <si>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</si>
  <si>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</si>
  <si>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</si>
  <si>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</si>
  <si>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</si>
  <si>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</si>
  <si>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</si>
  <si>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</si>
  <si>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</si>
  <si>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</si>
  <si>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</si>
  <si>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</si>
  <si>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</si>
  <si>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</si>
  <si>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</si>
  <si>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</si>
  <si>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</si>
  <si>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</si>
  <si>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</si>
  <si>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</si>
  <si>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</si>
  <si>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</si>
  <si>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</si>
  <si>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</si>
  <si>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</si>
  <si>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</si>
  <si>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</si>
  <si>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</si>
  <si>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</si>
  <si>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</si>
  <si>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</si>
  <si>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</si>
  <si>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</si>
  <si>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</si>
  <si>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</si>
  <si>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</si>
  <si>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</si>
  <si>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</si>
  <si>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</si>
  <si>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</si>
  <si>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</si>
  <si>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</si>
  <si>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</si>
  <si>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</si>
  <si>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</si>
  <si>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</si>
  <si>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</si>
  <si>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</si>
  <si>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</si>
  <si>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</si>
  <si>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</si>
  <si>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</si>
  <si>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</si>
  <si>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</si>
  <si>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</si>
  <si>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</si>
  <si>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</si>
  <si>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</si>
  <si>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</si>
  <si>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</si>
  <si>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</si>
  <si>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</si>
  <si>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</si>
  <si>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</si>
  <si>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</si>
  <si>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</si>
  <si>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</si>
  <si>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</si>
  <si>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</si>
  <si>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</si>
  <si>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</si>
  <si>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</si>
  <si>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</si>
  <si>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</si>
  <si>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</si>
  <si>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</si>
  <si>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</si>
  <si>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</si>
  <si>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</si>
  <si>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</si>
  <si>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</si>
  <si>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</si>
  <si>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</si>
  <si>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</si>
  <si>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</si>
  <si>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</si>
  <si>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</si>
  <si>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</si>
  <si>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</si>
  <si>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</si>
  <si>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</si>
  <si>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</si>
  <si>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</si>
  <si>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</si>
  <si>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</si>
  <si>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</si>
  <si>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</si>
  <si>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</si>
  <si>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</si>
  <si>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</si>
  <si>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</si>
  <si>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</si>
  <si>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</si>
  <si>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</si>
  <si>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</si>
  <si>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</si>
  <si>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</si>
  <si>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</si>
  <si>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</si>
  <si>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</si>
  <si>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</si>
  <si>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</si>
  <si>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</si>
  <si>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</si>
  <si>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</si>
  <si>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</si>
  <si>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</si>
  <si>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</si>
  <si>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</si>
  <si>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</si>
  <si>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</si>
  <si>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</si>
  <si>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</si>
  <si>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</si>
  <si>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</si>
  <si>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</si>
  <si>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</si>
  <si>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</si>
  <si>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</si>
  <si>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</si>
  <si>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</si>
  <si>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</si>
  <si>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</si>
  <si>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</si>
  <si>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</si>
  <si>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</si>
  <si>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</si>
  <si>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</si>
  <si>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</si>
  <si>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</si>
  <si>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</si>
  <si>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</si>
  <si>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</si>
  <si>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</si>
  <si>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</si>
  <si>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</si>
  <si>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</si>
  <si>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</si>
  <si>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</si>
  <si>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</si>
  <si>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</si>
  <si>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</si>
  <si>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</si>
  <si>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</si>
  <si>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</si>
  <si>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</si>
  <si>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</si>
  <si>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</si>
  <si>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</si>
  <si>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</si>
  <si>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</si>
  <si>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</si>
  <si>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</si>
  <si>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</si>
  <si>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</si>
  <si>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</si>
  <si>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</si>
  <si>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</si>
  <si>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</si>
  <si>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</si>
  <si>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</si>
  <si>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</si>
  <si>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</si>
  <si>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</si>
  <si>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</si>
  <si>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</si>
  <si>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</si>
  <si>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</si>
  <si>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</si>
  <si>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</si>
  <si>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</si>
  <si>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</si>
  <si>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</si>
  <si>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</si>
  <si>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</si>
  <si>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</si>
  <si>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</si>
  <si>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</si>
  <si>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</si>
  <si>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</si>
  <si>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</si>
  <si>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</si>
  <si>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</si>
  <si>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</si>
  <si>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</si>
  <si>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</si>
  <si>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</si>
  <si>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</si>
  <si>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</si>
  <si>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</si>
  <si>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</si>
  <si>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</si>
  <si>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</si>
  <si>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</si>
  <si>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</si>
  <si>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</si>
  <si>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</si>
  <si>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</si>
  <si>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</si>
  <si>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</si>
  <si>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</si>
  <si>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</si>
  <si>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</si>
  <si>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</si>
  <si>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</si>
  <si>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</si>
  <si>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</si>
  <si>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</si>
  <si>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</si>
  <si>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</si>
  <si>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</si>
  <si>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</si>
  <si>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</si>
  <si>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</si>
  <si>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</si>
  <si>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</si>
  <si>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</si>
  <si>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</si>
  <si>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</si>
  <si>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</si>
  <si>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</si>
  <si>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</si>
  <si>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</si>
  <si>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</si>
  <si>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</si>
  <si>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</si>
  <si>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</si>
  <si>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</si>
  <si>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</si>
  <si>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</si>
  <si>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</si>
  <si>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</si>
  <si>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</si>
  <si>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</si>
  <si>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</si>
  <si>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</si>
  <si>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</si>
  <si>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</si>
  <si>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</si>
  <si>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</si>
  <si>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</si>
  <si>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</si>
  <si>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</si>
  <si>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</si>
  <si>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</si>
  <si>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</si>
  <si>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</si>
  <si>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</si>
  <si>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</si>
  <si>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</si>
  <si>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</si>
  <si>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</si>
  <si>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</si>
  <si>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</si>
  <si>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</si>
  <si>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</si>
  <si>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</si>
  <si>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</si>
  <si>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</si>
  <si>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</si>
  <si>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</si>
  <si>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</si>
  <si>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</si>
  <si>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</si>
  <si>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</si>
  <si>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</si>
  <si>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</si>
  <si>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</si>
  <si>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</si>
  <si>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</si>
  <si>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</si>
  <si>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</si>
  <si>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</si>
  <si>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</si>
  <si>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</si>
  <si>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</si>
  <si>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</si>
  <si>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</si>
  <si>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</si>
  <si>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</si>
  <si>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</si>
  <si>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</si>
  <si>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</si>
  <si>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</si>
  <si>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</si>
  <si>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</si>
  <si>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</si>
  <si>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</si>
  <si>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</si>
  <si>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</si>
  <si>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</si>
  <si>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</si>
  <si>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</si>
  <si>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</si>
  <si>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</si>
  <si>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</si>
  <si>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</si>
  <si>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</si>
  <si>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</si>
  <si>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</si>
  <si>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</si>
  <si>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</si>
  <si>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</si>
  <si>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</si>
  <si>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</si>
  <si>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</si>
  <si>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</si>
  <si>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</si>
  <si>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</si>
  <si>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</si>
  <si>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</si>
  <si>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</si>
  <si>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</si>
  <si>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</si>
  <si>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</si>
  <si>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</si>
  <si>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</si>
  <si>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</si>
  <si>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</si>
  <si>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</si>
  <si>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</si>
  <si>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</si>
  <si>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</si>
  <si>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</si>
  <si>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</si>
  <si>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</si>
  <si>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</si>
  <si>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</si>
  <si>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</si>
  <si>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</si>
  <si>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</si>
  <si>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</si>
  <si>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</si>
  <si>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</si>
  <si>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</si>
  <si>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</si>
  <si>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</si>
  <si>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</si>
  <si>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</si>
  <si>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</si>
  <si>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</si>
  <si>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</si>
  <si>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</si>
  <si>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</si>
  <si>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</si>
  <si>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</si>
  <si>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</si>
  <si>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</si>
  <si>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</si>
  <si>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</si>
  <si>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</si>
  <si>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</si>
  <si>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</si>
  <si>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</si>
  <si>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</si>
  <si>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</si>
  <si>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</si>
  <si>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</si>
  <si>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</si>
  <si>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</si>
  <si>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</si>
  <si>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</si>
  <si>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</si>
  <si>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</si>
  <si>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</si>
  <si>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</si>
  <si>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</si>
  <si>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</si>
  <si>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</si>
  <si>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</si>
  <si>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</si>
  <si>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</si>
  <si>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</si>
  <si>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</si>
  <si>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</si>
  <si>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</si>
  <si>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</si>
  <si>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</si>
  <si>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</si>
  <si>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</si>
  <si>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</si>
  <si>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</si>
  <si>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</si>
  <si>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</si>
  <si>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</si>
  <si>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</si>
  <si>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</si>
  <si>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</si>
  <si>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</si>
  <si>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</si>
  <si>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</si>
  <si>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</si>
  <si>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</si>
  <si>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</si>
  <si>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</si>
  <si>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</si>
  <si>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</si>
  <si>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</si>
  <si>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</si>
  <si>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</si>
  <si>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</si>
  <si>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</si>
  <si>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</si>
  <si>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</si>
  <si>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</si>
  <si>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</si>
  <si>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</si>
  <si>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</si>
  <si>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</si>
  <si>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</si>
  <si>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</si>
  <si>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</si>
  <si>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</si>
  <si>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</si>
  <si>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</si>
  <si>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</si>
  <si>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</si>
  <si>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</si>
  <si>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</si>
  <si>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</si>
  <si>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</si>
  <si>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</si>
  <si>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</si>
  <si>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</si>
  <si>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</si>
  <si>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</si>
  <si>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</si>
  <si>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</si>
  <si>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</si>
  <si>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</si>
  <si>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</si>
  <si>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</si>
  <si>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</si>
  <si>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</si>
  <si>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</si>
  <si>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</si>
  <si>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</si>
  <si>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</si>
  <si>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</si>
  <si>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</si>
  <si>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</si>
  <si>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</si>
  <si>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</si>
  <si>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</si>
  <si>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</si>
  <si>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</si>
  <si>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</si>
  <si>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</si>
  <si>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</si>
  <si>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</si>
  <si>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</si>
  <si>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</si>
  <si>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</si>
  <si>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</si>
  <si>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</si>
  <si>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</si>
  <si>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</si>
  <si>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</si>
  <si>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</si>
  <si>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</si>
  <si>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</si>
  <si>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</si>
  <si>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</si>
  <si>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</si>
  <si>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</si>
  <si>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</si>
  <si>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</si>
  <si>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</si>
  <si>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</si>
  <si>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</si>
  <si>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</si>
  <si>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</si>
  <si>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</si>
  <si>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</si>
  <si>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</si>
  <si>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</si>
  <si>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</si>
  <si>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</si>
  <si>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</si>
  <si>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</si>
  <si>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</si>
  <si>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</si>
  <si>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</si>
  <si>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</si>
  <si>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</si>
  <si>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</si>
  <si>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</si>
  <si>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</si>
  <si>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</si>
  <si>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</si>
  <si>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</si>
  <si>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</si>
  <si>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</si>
  <si>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</si>
  <si>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</si>
  <si>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</si>
  <si>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</si>
  <si>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</si>
  <si>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</si>
  <si>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</si>
  <si>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</si>
  <si>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</si>
  <si>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</si>
  <si>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</si>
  <si>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</si>
  <si>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</si>
  <si>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</si>
  <si>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</si>
  <si>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</si>
  <si>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</si>
  <si>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</si>
  <si>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</si>
  <si>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</si>
  <si>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</si>
  <si>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</si>
  <si>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</si>
  <si>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</si>
  <si>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</si>
  <si>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</si>
  <si>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</si>
  <si>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</si>
  <si>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</si>
  <si>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</si>
  <si>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</si>
  <si>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</si>
  <si>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</si>
  <si>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</si>
  <si>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</si>
  <si>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</si>
  <si>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</si>
  <si>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</si>
  <si>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</si>
  <si>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</si>
  <si>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</si>
  <si>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</si>
  <si>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</si>
  <si>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</si>
  <si>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</si>
  <si>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</si>
  <si>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</si>
  <si>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</si>
  <si>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</si>
  <si>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</si>
  <si>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</si>
  <si>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</si>
  <si>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</si>
  <si>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</si>
  <si>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</si>
  <si>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</si>
  <si>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</si>
  <si>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</si>
  <si>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</si>
  <si>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</si>
  <si>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</si>
  <si>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</si>
  <si>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</si>
  <si>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</si>
  <si>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</si>
  <si>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</si>
  <si>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</si>
  <si>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</si>
  <si>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</si>
  <si>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</si>
  <si>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</si>
  <si>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</si>
  <si>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</si>
  <si>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</si>
  <si>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</si>
  <si>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</si>
  <si>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</si>
  <si>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</si>
  <si>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</si>
  <si>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</si>
  <si>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</si>
  <si>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</si>
  <si>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</si>
  <si>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</si>
  <si>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</si>
  <si>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</si>
  <si>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</si>
  <si>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</si>
  <si>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</si>
  <si>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</si>
  <si>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</si>
  <si>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</si>
  <si>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</si>
  <si>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</si>
  <si>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</si>
  <si>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</si>
  <si>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</si>
  <si>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</si>
  <si>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</si>
  <si>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</si>
  <si>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</si>
  <si>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</si>
  <si>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</si>
  <si>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</si>
  <si>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</si>
  <si>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</si>
  <si>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</si>
  <si>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</si>
  <si>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</si>
  <si>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</si>
  <si>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</si>
  <si>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</si>
  <si>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</si>
  <si>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</si>
  <si>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</si>
  <si>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</si>
  <si>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</si>
  <si>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</si>
  <si>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</si>
  <si>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</si>
  <si>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</si>
  <si>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</si>
  <si>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</si>
  <si>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</si>
  <si>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</si>
  <si>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</si>
  <si>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</si>
  <si>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</si>
  <si>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</si>
  <si>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</si>
  <si>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</si>
  <si>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</si>
  <si>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</si>
  <si>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</si>
  <si>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</si>
  <si>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</si>
  <si>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</si>
  <si>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</si>
  <si>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</si>
  <si>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</si>
  <si>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</si>
  <si>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</si>
  <si>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</si>
  <si>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</si>
  <si>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</si>
  <si>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</si>
  <si>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</si>
  <si>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</si>
  <si>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</si>
  <si>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</si>
  <si>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</si>
  <si>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</si>
  <si>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</si>
  <si>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</si>
  <si>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</si>
  <si>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</si>
  <si>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</si>
  <si>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</si>
  <si>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</si>
  <si>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</si>
  <si>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</si>
  <si>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</si>
  <si>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</si>
  <si>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</si>
  <si>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</si>
  <si>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</si>
  <si>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</si>
  <si>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</si>
  <si>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</si>
  <si>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</si>
  <si>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</si>
  <si>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</si>
  <si>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</si>
  <si>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</si>
  <si>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</si>
  <si>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</si>
  <si>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</si>
  <si>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</si>
  <si>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</si>
  <si>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</si>
  <si>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</si>
  <si>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</si>
  <si>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</si>
  <si>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</si>
  <si>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</si>
  <si>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</si>
  <si>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</si>
  <si>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</si>
  <si>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</si>
  <si>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</si>
  <si>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</si>
  <si>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</si>
  <si>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</si>
  <si>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</si>
  <si>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</si>
  <si>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</si>
  <si>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</si>
  <si>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</si>
  <si>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</si>
  <si>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</si>
  <si>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</si>
  <si>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</si>
  <si>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</si>
  <si>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</si>
  <si>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</si>
  <si>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</si>
  <si>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</si>
  <si>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</si>
  <si>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</si>
  <si>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</si>
  <si>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</si>
  <si>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</si>
  <si>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</si>
  <si>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</si>
  <si>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</si>
  <si>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</si>
  <si>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</si>
  <si>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</si>
  <si>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</si>
  <si>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</si>
  <si>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</si>
  <si>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</si>
  <si>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</si>
  <si>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</si>
  <si>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</si>
  <si>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</si>
  <si>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</si>
  <si>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</si>
  <si>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</si>
  <si>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</si>
  <si>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</si>
  <si>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</si>
  <si>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</si>
  <si>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</si>
  <si>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</si>
  <si>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</si>
  <si>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</si>
  <si>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</si>
  <si>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</si>
  <si>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</si>
  <si>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</si>
  <si>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</si>
  <si>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</si>
  <si>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</si>
  <si>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</si>
  <si>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</si>
  <si>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</si>
  <si>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</si>
  <si>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</si>
  <si>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</si>
  <si>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</si>
  <si>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</si>
  <si>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</si>
  <si>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</si>
  <si>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</si>
  <si>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</si>
  <si>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</si>
  <si>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</si>
  <si>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</si>
  <si>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</si>
  <si>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</si>
  <si>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</si>
  <si>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</si>
  <si>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</si>
  <si>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</si>
  <si>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</si>
  <si>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</si>
  <si>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</si>
  <si>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</si>
  <si>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</si>
  <si>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</si>
  <si>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</si>
  <si>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</si>
  <si>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</si>
  <si>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</si>
  <si>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</si>
  <si>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</si>
  <si>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</si>
  <si>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</si>
  <si>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</si>
  <si>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</si>
  <si>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</si>
  <si>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</si>
  <si>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</si>
  <si>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</si>
  <si>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</si>
  <si>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</si>
  <si>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</si>
  <si>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</si>
  <si>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</si>
  <si>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</si>
  <si>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</si>
  <si>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</si>
  <si>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</si>
  <si>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</si>
  <si>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</si>
  <si>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</si>
  <si>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</si>
  <si>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</si>
  <si>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</si>
  <si>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</si>
  <si>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</si>
  <si>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</si>
  <si>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</si>
  <si>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</si>
  <si>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</si>
  <si>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</si>
  <si>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</si>
  <si>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</si>
  <si>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</si>
  <si>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</si>
  <si>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</si>
  <si>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</si>
  <si>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</si>
  <si>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</si>
  <si>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</si>
  <si>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</si>
  <si>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</si>
  <si>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</si>
  <si>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</si>
  <si>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</si>
  <si>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</si>
  <si>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</si>
  <si>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</si>
  <si>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</si>
  <si>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</si>
  <si>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</si>
  <si>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</si>
  <si>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</si>
  <si>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</si>
  <si>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</si>
  <si>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</si>
  <si>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</si>
  <si>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</si>
  <si>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</si>
  <si>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</si>
  <si>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</si>
  <si>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</si>
  <si>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</si>
  <si>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</si>
  <si>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</si>
  <si>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</si>
  <si>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</si>
  <si>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</si>
  <si>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</si>
  <si>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</si>
  <si>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</si>
  <si>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</si>
  <si>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</si>
  <si>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</si>
  <si>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</si>
  <si>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</si>
  <si>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</si>
  <si>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</si>
  <si>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</si>
  <si>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</si>
  <si>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</si>
  <si>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</si>
  <si>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</si>
  <si>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</si>
  <si>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</si>
  <si>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</si>
  <si>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</si>
  <si>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</si>
  <si>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</si>
  <si>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</si>
  <si>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</si>
  <si>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</si>
  <si>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</si>
  <si>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</si>
  <si>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</si>
  <si>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</si>
  <si>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</si>
  <si>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</si>
  <si>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</si>
  <si>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</si>
  <si>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</si>
  <si>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</si>
  <si>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</si>
  <si>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</si>
  <si>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</si>
  <si>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</si>
  <si>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</si>
  <si>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</si>
  <si>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</si>
  <si>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</si>
  <si>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</si>
  <si>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</si>
  <si>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</si>
  <si>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</si>
  <si>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</si>
  <si>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</si>
  <si>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</si>
  <si>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</si>
  <si>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</si>
  <si>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</si>
  <si>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</si>
  <si>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</si>
  <si>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</si>
  <si>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</si>
  <si>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</si>
  <si>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</si>
  <si>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</si>
  <si>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</si>
  <si>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</si>
  <si>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</si>
  <si>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</si>
  <si>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</si>
  <si>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</si>
  <si>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</si>
  <si>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</si>
  <si>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</si>
  <si>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</si>
  <si>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</si>
  <si>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</si>
  <si>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</si>
  <si>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</si>
  <si>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</si>
  <si>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</si>
  <si>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</si>
  <si>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</si>
  <si>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</si>
  <si>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</si>
  <si>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</si>
  <si>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</si>
  <si>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</si>
  <si>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</si>
  <si>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</si>
  <si>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</si>
  <si>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</si>
  <si>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</si>
  <si>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</si>
  <si>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</si>
  <si>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</si>
  <si>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</si>
  <si>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</si>
  <si>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</si>
  <si>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</si>
  <si>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</si>
  <si>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</si>
  <si>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</si>
  <si>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</si>
  <si>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</si>
  <si>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</si>
  <si>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</si>
  <si>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</si>
  <si>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</si>
  <si>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</si>
  <si>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</si>
  <si>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</si>
  <si>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</si>
  <si>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</si>
  <si>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</si>
  <si>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</si>
  <si>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</si>
  <si>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</si>
  <si>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</si>
  <si>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</si>
  <si>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</si>
  <si>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</si>
  <si>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</si>
  <si>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</si>
  <si>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</si>
  <si>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</si>
  <si>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</si>
  <si>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</si>
  <si>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</si>
  <si>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</si>
  <si>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</si>
  <si>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</si>
  <si>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</si>
  <si>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</si>
  <si>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</si>
  <si>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</si>
  <si>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</si>
  <si>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</si>
  <si>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</si>
  <si>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</si>
  <si>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</si>
  <si>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</si>
  <si>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</si>
  <si>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</si>
  <si>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</si>
  <si>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</si>
  <si>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</si>
  <si>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</si>
  <si>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</si>
  <si>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</si>
  <si>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</si>
  <si>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</si>
  <si>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</si>
  <si>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</si>
  <si>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</si>
  <si>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</si>
  <si>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</si>
  <si>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</si>
  <si>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</si>
  <si>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</si>
  <si>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</si>
  <si>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</si>
  <si>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</si>
  <si>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</si>
  <si>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</si>
  <si>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</si>
  <si>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</si>
  <si>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</si>
  <si>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</si>
  <si>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</si>
  <si>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</si>
  <si>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</si>
  <si>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</si>
  <si>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</si>
  <si>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</si>
  <si>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</si>
  <si>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</si>
  <si>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</si>
  <si>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</si>
  <si>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</si>
  <si>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</si>
  <si>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</si>
  <si>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</si>
  <si>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</si>
  <si>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</si>
  <si>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</si>
  <si>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</si>
  <si>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</si>
  <si>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</si>
  <si>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</si>
  <si>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</si>
  <si>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</si>
  <si>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</si>
  <si>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</si>
  <si>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</si>
  <si>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</si>
  <si>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</si>
  <si>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</si>
  <si>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</si>
  <si>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</si>
  <si>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</si>
  <si>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</si>
  <si>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</si>
  <si>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</si>
  <si>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</si>
  <si>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</si>
  <si>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</si>
  <si>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</si>
  <si>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</si>
  <si>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</si>
  <si>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</si>
  <si>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</si>
  <si>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</si>
  <si>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</si>
  <si>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</si>
  <si>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</si>
  <si>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</si>
  <si>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</si>
  <si>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</si>
  <si>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</si>
  <si>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</si>
  <si>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</si>
  <si>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</si>
  <si>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</si>
  <si>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</si>
  <si>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</si>
  <si>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</si>
  <si>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</si>
  <si>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</si>
  <si>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</si>
  <si>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</si>
  <si>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</si>
  <si>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</si>
  <si>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</si>
  <si>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</si>
  <si>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</si>
  <si>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</si>
  <si>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</si>
  <si>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</si>
  <si>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</si>
  <si>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</si>
  <si>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</si>
  <si>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</si>
  <si>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</si>
  <si>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</si>
  <si>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</si>
  <si>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</si>
  <si>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</si>
  <si>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</si>
  <si>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</si>
  <si>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</si>
  <si>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</si>
  <si>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</si>
  <si>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</si>
  <si>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</si>
  <si>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</si>
  <si>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</si>
  <si>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</si>
  <si>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</si>
  <si>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</si>
  <si>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</si>
  <si>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</si>
  <si>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</si>
  <si>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</si>
  <si>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</si>
  <si>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</si>
  <si>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</si>
  <si>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</si>
  <si>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</si>
  <si>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</si>
  <si>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</si>
  <si>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</si>
  <si>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</si>
  <si>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</si>
  <si>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</si>
  <si>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</si>
  <si>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</si>
  <si>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</si>
  <si>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</si>
  <si>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</si>
  <si>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</si>
  <si>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</si>
  <si>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</si>
  <si>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</si>
  <si>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</si>
  <si>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</si>
  <si>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</si>
  <si>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</si>
  <si>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</si>
  <si>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</si>
  <si>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</si>
  <si>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</si>
  <si>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</si>
  <si>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</si>
  <si>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</si>
  <si>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</si>
  <si>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</si>
  <si>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</si>
  <si>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</si>
  <si>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</si>
  <si>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</si>
  <si>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</si>
  <si>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</si>
  <si>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</si>
  <si>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</si>
  <si>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</si>
  <si>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</si>
  <si>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</si>
  <si>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</si>
  <si>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</si>
  <si>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</si>
  <si>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</si>
  <si>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</si>
  <si>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</si>
  <si>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</si>
  <si>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</si>
  <si>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</si>
  <si>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</si>
  <si>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</si>
  <si>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</si>
  <si>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</si>
  <si>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</si>
  <si>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</si>
  <si>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</si>
  <si>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</si>
  <si>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</si>
  <si>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</si>
  <si>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</si>
  <si>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</si>
  <si>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</si>
  <si>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</si>
  <si>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</si>
  <si>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</si>
  <si>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</si>
  <si>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</si>
  <si>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</si>
  <si>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</si>
  <si>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</si>
  <si>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</si>
  <si>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</si>
  <si>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</si>
  <si>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</si>
  <si>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</si>
  <si>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</si>
  <si>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</si>
  <si>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</si>
  <si>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</si>
  <si>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</si>
  <si>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</si>
  <si>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</si>
  <si>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</si>
  <si>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</si>
  <si>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</si>
  <si>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</si>
  <si>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</si>
  <si>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</si>
  <si>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</si>
  <si>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</si>
  <si>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</si>
  <si>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</si>
  <si>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</si>
  <si>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</si>
  <si>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</si>
  <si>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</si>
  <si>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</si>
  <si>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</si>
  <si>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</si>
  <si>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</si>
  <si>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</si>
  <si>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</si>
  <si>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</si>
  <si>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</si>
  <si>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</si>
  <si>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</si>
  <si>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</si>
  <si>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</si>
  <si>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</si>
  <si>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</si>
  <si>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</si>
  <si>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</si>
  <si>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</si>
  <si>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</si>
  <si>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</si>
  <si>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</si>
  <si>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</si>
  <si>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</si>
  <si>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</si>
  <si>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</si>
  <si>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</si>
  <si>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</si>
  <si>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</si>
  <si>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</si>
  <si>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</si>
  <si>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</si>
  <si>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</si>
  <si>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</si>
  <si>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</si>
  <si>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</si>
  <si>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</si>
  <si>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</si>
  <si>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</si>
  <si>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</si>
  <si>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</si>
  <si>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</si>
  <si>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</si>
  <si>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</si>
  <si>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</si>
  <si>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</si>
  <si>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</si>
  <si>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</si>
  <si>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</si>
  <si>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</si>
  <si>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</si>
  <si>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</si>
  <si>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</si>
  <si>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</si>
  <si>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</si>
  <si>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</si>
  <si>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</si>
  <si>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</si>
  <si>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</si>
  <si>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</si>
  <si>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</si>
  <si>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</si>
  <si>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</si>
  <si>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</si>
  <si>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</si>
  <si>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</si>
  <si>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</si>
  <si>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</si>
  <si>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</si>
  <si>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</si>
  <si>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</si>
  <si>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</si>
  <si>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</si>
  <si>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</si>
  <si>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</si>
  <si>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</si>
  <si>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</si>
  <si>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</si>
  <si>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</si>
  <si>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</si>
  <si>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</si>
  <si>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</si>
  <si>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</si>
  <si>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</si>
  <si>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</si>
  <si>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</si>
  <si>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</si>
  <si>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</si>
  <si>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</si>
  <si>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</si>
  <si>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</si>
  <si>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</si>
  <si>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</si>
  <si>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</si>
  <si>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</si>
  <si>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</si>
  <si>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</si>
  <si>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</si>
  <si>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</si>
  <si>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</si>
  <si>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</si>
  <si>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</si>
  <si>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</si>
  <si>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</si>
  <si>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</si>
  <si>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</si>
  <si>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</si>
  <si>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</si>
  <si>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</si>
  <si>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</si>
  <si>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</si>
  <si>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</si>
  <si>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</si>
  <si>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</si>
  <si>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</si>
  <si>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</si>
  <si>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</si>
  <si>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</si>
  <si>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</si>
  <si>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</si>
  <si>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</si>
  <si>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</si>
  <si>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</si>
  <si>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</si>
  <si>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</si>
  <si>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</si>
  <si>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</si>
  <si>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</si>
  <si>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</si>
  <si>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</si>
  <si>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</si>
  <si>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</si>
  <si>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</si>
  <si>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</si>
  <si>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</si>
  <si>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</si>
  <si>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</si>
  <si>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</si>
  <si>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</si>
  <si>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</si>
  <si>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</si>
  <si>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</si>
  <si>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</si>
  <si>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</si>
  <si>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</si>
  <si>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</si>
  <si>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</si>
  <si>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</si>
  <si>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</si>
  <si>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</si>
  <si>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</si>
  <si>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</si>
  <si>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</si>
  <si>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</si>
  <si>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</si>
  <si>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</si>
  <si>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</si>
  <si>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</si>
  <si>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</si>
  <si>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</si>
  <si>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</si>
  <si>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</si>
  <si>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</si>
  <si>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</si>
  <si>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</si>
  <si>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</si>
  <si>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</si>
  <si>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</si>
  <si>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</si>
  <si>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</si>
  <si>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</si>
  <si>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</si>
  <si>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</si>
  <si>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</si>
  <si>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</si>
  <si>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</si>
  <si>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</si>
  <si>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</si>
  <si>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</si>
  <si>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</si>
  <si>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</si>
  <si>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</si>
  <si>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</si>
  <si>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</si>
  <si>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</si>
  <si>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</si>
  <si>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</si>
  <si>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</si>
  <si>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</si>
  <si>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</si>
  <si>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</si>
  <si>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</si>
  <si>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</si>
  <si>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</si>
  <si>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</si>
  <si>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</si>
  <si>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</si>
  <si>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</si>
  <si>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</si>
  <si>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</si>
  <si>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</si>
  <si>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</si>
  <si>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</si>
  <si>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</si>
  <si>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</si>
  <si>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</si>
  <si>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</si>
  <si>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</si>
  <si>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</si>
  <si>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</si>
  <si>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</si>
  <si>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</si>
  <si>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</si>
  <si>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</si>
  <si>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</si>
  <si>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</si>
  <si>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</si>
  <si>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</si>
  <si>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</si>
  <si>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</si>
  <si>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</si>
  <si>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</si>
  <si>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</si>
  <si>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</si>
  <si>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</si>
  <si>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</si>
  <si>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</si>
  <si>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</si>
  <si>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</si>
  <si>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</si>
  <si>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</si>
  <si>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</si>
  <si>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</si>
  <si>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</si>
  <si>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</si>
  <si>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</si>
  <si>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</si>
  <si>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</si>
  <si>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</si>
  <si>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</si>
  <si>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</si>
  <si>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</si>
  <si>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</si>
  <si>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</si>
  <si>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</si>
  <si>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</si>
  <si>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</si>
  <si>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</si>
  <si>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</si>
  <si>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</si>
  <si>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</si>
  <si>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</si>
  <si>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</si>
  <si>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</si>
  <si>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</si>
  <si>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</si>
  <si>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</si>
  <si>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</si>
  <si>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</si>
  <si>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</si>
  <si>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</si>
  <si>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</si>
  <si>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</si>
  <si>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</si>
  <si>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</si>
  <si>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</si>
  <si>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</si>
  <si>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</si>
  <si>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</si>
  <si>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</si>
  <si>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</si>
  <si>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</si>
  <si>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</si>
  <si>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</si>
  <si>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</si>
  <si>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</si>
  <si>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</si>
  <si>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</si>
  <si>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</si>
  <si>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</si>
  <si>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</si>
  <si>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</si>
  <si>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</si>
  <si>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</si>
  <si>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</si>
  <si>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</si>
  <si>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</si>
  <si>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</si>
  <si>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</si>
  <si>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</si>
  <si>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</si>
  <si>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</si>
  <si>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</si>
  <si>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</si>
  <si>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</si>
  <si>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</si>
  <si>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</si>
  <si>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</si>
  <si>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</si>
  <si>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</si>
  <si>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</si>
  <si>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</si>
  <si>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</si>
  <si>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</si>
  <si>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</si>
  <si>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</si>
  <si>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</si>
  <si>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</si>
  <si>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</si>
  <si>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</si>
  <si>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</si>
  <si>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</si>
  <si>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</si>
  <si>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</si>
  <si>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</si>
  <si>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</si>
  <si>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</si>
  <si>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</si>
  <si>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</si>
  <si>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</si>
  <si>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</si>
  <si>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</si>
  <si>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</si>
  <si>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</si>
  <si>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</si>
  <si>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</si>
  <si>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</si>
  <si>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</si>
  <si>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</si>
  <si>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</si>
  <si>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</si>
  <si>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</si>
  <si>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</si>
  <si>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</si>
  <si>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</si>
  <si>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</si>
  <si>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</si>
  <si>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</si>
  <si>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</si>
  <si>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</si>
  <si>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</si>
  <si>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</si>
  <si>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</si>
  <si>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</si>
  <si>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</si>
  <si>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</si>
  <si>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</si>
  <si>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</si>
  <si>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</si>
  <si>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</si>
  <si>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</si>
  <si>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</si>
  <si>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</si>
  <si>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</si>
  <si>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</si>
  <si>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</si>
  <si>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</si>
  <si>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</si>
  <si>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</si>
  <si>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</si>
  <si>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</si>
  <si>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</si>
  <si>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</si>
  <si>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</si>
  <si>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</si>
  <si>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</si>
  <si>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</si>
  <si>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</si>
  <si>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</si>
  <si>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</si>
  <si>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</si>
  <si>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</si>
  <si>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</si>
  <si>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</si>
  <si>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</si>
  <si>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</si>
  <si>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</si>
  <si>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</si>
  <si>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</si>
  <si>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</si>
  <si>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</si>
  <si>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</si>
  <si>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</si>
  <si>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</si>
  <si>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</si>
  <si>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</si>
  <si>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</si>
  <si>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</si>
  <si>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</si>
  <si>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</si>
  <si>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</si>
  <si>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</si>
  <si>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</si>
  <si>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</si>
  <si>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</si>
  <si>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</si>
  <si>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</si>
  <si>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</si>
  <si>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</si>
  <si>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</si>
  <si>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</si>
  <si>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</si>
  <si>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</si>
  <si>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</si>
  <si>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</si>
  <si>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</si>
  <si>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</si>
  <si>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</si>
  <si>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</si>
  <si>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</si>
  <si>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</si>
  <si>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</si>
  <si>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</si>
  <si>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</si>
  <si>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</si>
  <si>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</si>
  <si>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</si>
  <si>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</si>
  <si>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</si>
  <si>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</si>
  <si>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</si>
  <si>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</si>
  <si>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</si>
  <si>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</si>
  <si>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</si>
  <si>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</si>
  <si>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</si>
  <si>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</si>
  <si>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</si>
  <si>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</si>
  <si>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</si>
  <si>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</si>
  <si>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</si>
  <si>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</si>
  <si>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</si>
  <si>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</si>
  <si>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</si>
  <si>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</si>
  <si>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</si>
  <si>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</si>
  <si>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</si>
  <si>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</si>
  <si>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</si>
  <si>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</si>
  <si>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</si>
  <si>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</si>
  <si>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</si>
  <si>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</si>
  <si>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</si>
  <si>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</si>
  <si>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</si>
  <si>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</si>
  <si>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</si>
  <si>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</si>
  <si>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</si>
  <si>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</si>
  <si>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</si>
  <si>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</si>
  <si>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</si>
  <si>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</si>
  <si>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</si>
  <si>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</si>
  <si>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</si>
  <si>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</si>
  <si>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</si>
  <si>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</si>
  <si>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</si>
  <si>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</si>
  <si>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</si>
  <si>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</si>
  <si>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</si>
  <si>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</si>
  <si>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</si>
  <si>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</si>
  <si>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</si>
  <si>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</si>
  <si>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</si>
  <si>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</si>
  <si>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</si>
  <si>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</si>
  <si>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</si>
  <si>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</si>
  <si>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</si>
  <si>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</si>
  <si>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</si>
  <si>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</si>
  <si>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</si>
  <si>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</si>
  <si>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</si>
  <si>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</si>
  <si>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</si>
  <si>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</si>
  <si>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</si>
  <si>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</si>
  <si>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</si>
  <si>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</si>
  <si>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</si>
  <si>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</si>
  <si>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</si>
  <si>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</si>
  <si>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</si>
  <si>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</si>
  <si>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</si>
  <si>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</si>
  <si>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</si>
  <si>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</si>
  <si>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</si>
  <si>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</si>
  <si>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</si>
  <si>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</si>
  <si>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</si>
  <si>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</si>
  <si>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</si>
  <si>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</si>
  <si>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</si>
  <si>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</si>
  <si>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</si>
  <si>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</si>
  <si>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</si>
  <si>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</si>
  <si>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</si>
  <si>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</si>
  <si>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</si>
  <si>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</si>
  <si>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</si>
  <si>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</si>
  <si>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</si>
  <si>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</si>
  <si>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</si>
  <si>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</si>
  <si>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</si>
  <si>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</si>
  <si>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</si>
  <si>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</si>
  <si>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</si>
  <si>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</si>
  <si>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</si>
  <si>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</si>
  <si>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</si>
  <si>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</si>
  <si>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</si>
  <si>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</si>
  <si>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</si>
  <si>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</si>
  <si>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</si>
  <si>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</si>
  <si>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</si>
  <si>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</si>
  <si>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</si>
  <si>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</si>
  <si>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</si>
  <si>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</si>
  <si>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</si>
  <si>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</si>
  <si>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</si>
  <si>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</si>
  <si>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</si>
  <si>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</si>
  <si>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</si>
  <si>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</si>
  <si>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</si>
  <si>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</si>
  <si>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</si>
  <si>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</si>
  <si>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</si>
  <si>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</si>
  <si>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</si>
  <si>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</si>
  <si>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</si>
  <si>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</si>
  <si>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</si>
  <si>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</si>
  <si>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</si>
  <si>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</si>
  <si>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</si>
  <si>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</si>
  <si>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</si>
  <si>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</si>
  <si>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</si>
  <si>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</si>
  <si>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</si>
  <si>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</si>
  <si>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</si>
  <si>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</si>
  <si>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</si>
  <si>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</si>
  <si>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</si>
  <si>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</si>
  <si>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</si>
  <si>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</si>
  <si>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</si>
  <si>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</si>
  <si>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</si>
  <si>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</si>
  <si>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</si>
  <si>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</si>
  <si>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</si>
  <si>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</si>
  <si>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</si>
  <si>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</si>
  <si>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</si>
  <si>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</si>
  <si>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</si>
  <si>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</si>
  <si>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</si>
  <si>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</si>
  <si>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</si>
  <si>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</si>
  <si>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</si>
  <si>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</si>
  <si>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</si>
  <si>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</si>
  <si>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</si>
  <si>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</si>
  <si>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</si>
  <si>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</si>
  <si>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</si>
  <si>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</si>
  <si>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</si>
  <si>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</si>
  <si>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</si>
  <si>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</si>
  <si>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</si>
  <si>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</si>
  <si>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</si>
  <si>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</si>
  <si>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</si>
  <si>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</si>
  <si>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</si>
  <si>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</si>
  <si>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</si>
  <si>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</si>
  <si>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</si>
  <si>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</si>
  <si>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</si>
  <si>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</si>
  <si>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</si>
  <si>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</si>
  <si>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</si>
  <si>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</si>
  <si>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</si>
  <si>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</si>
  <si>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</si>
  <si>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</si>
  <si>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</si>
  <si>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</si>
  <si>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</si>
  <si>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</si>
  <si>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</si>
  <si>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</si>
  <si>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</si>
  <si>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</si>
  <si>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</si>
  <si>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</si>
  <si>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</si>
  <si>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</si>
  <si>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</si>
  <si>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</si>
  <si>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</si>
  <si>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</si>
  <si>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</si>
  <si>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</si>
  <si>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</si>
  <si>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</si>
  <si>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</si>
  <si>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</si>
  <si>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</si>
  <si>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</si>
  <si>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</si>
  <si>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</si>
  <si>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</si>
  <si>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</si>
  <si>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</si>
  <si>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</si>
  <si>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</si>
  <si>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</si>
  <si>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</si>
  <si>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</si>
  <si>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</si>
  <si>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</si>
  <si>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</si>
  <si>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</si>
  <si>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</si>
  <si>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</si>
  <si>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</si>
  <si>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</si>
  <si>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</si>
  <si>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</si>
  <si>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</si>
  <si>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</si>
  <si>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</si>
  <si>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</si>
  <si>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</si>
  <si>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</si>
  <si>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</si>
  <si>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</si>
  <si>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</si>
  <si>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</si>
  <si>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</si>
  <si>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</si>
  <si>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</si>
  <si>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</si>
  <si>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</si>
  <si>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</si>
  <si>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</si>
  <si>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</si>
  <si>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</si>
  <si>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</si>
  <si>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</si>
  <si>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</si>
  <si>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</si>
  <si>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</si>
  <si>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</si>
  <si>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</si>
  <si>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</si>
  <si>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</si>
  <si>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</si>
  <si>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</si>
  <si>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</si>
  <si>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</si>
  <si>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</si>
  <si>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</si>
  <si>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</si>
  <si>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</si>
  <si>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</si>
  <si>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</si>
  <si>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</si>
  <si>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</si>
  <si>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</si>
  <si>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</si>
  <si>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</si>
  <si>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</si>
  <si>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</si>
  <si>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</si>
  <si>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</si>
  <si>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</si>
  <si>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</si>
  <si>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</si>
  <si>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</si>
  <si>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</si>
  <si>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</si>
  <si>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</si>
  <si>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</si>
  <si>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</si>
  <si>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</si>
  <si>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</si>
  <si>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</si>
  <si>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</si>
  <si>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</si>
  <si>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</si>
  <si>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</si>
  <si>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</si>
  <si>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</si>
  <si>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</si>
  <si>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</si>
  <si>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</si>
  <si>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</si>
  <si>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</si>
  <si>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</si>
  <si>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</si>
  <si>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</si>
  <si>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</si>
  <si>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</si>
  <si>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</si>
  <si>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</si>
  <si>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</si>
  <si>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</si>
  <si>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</si>
  <si>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</si>
  <si>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</si>
  <si>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</si>
  <si>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</si>
  <si>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</si>
  <si>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</si>
  <si>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</si>
  <si>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</si>
  <si>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</si>
  <si>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</si>
  <si>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</si>
  <si>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</si>
  <si>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</si>
  <si>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</si>
  <si>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</si>
  <si>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</si>
  <si>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</si>
  <si>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</si>
  <si>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</si>
  <si>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</si>
  <si>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</si>
  <si>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</si>
  <si>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</si>
  <si>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</si>
  <si>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</si>
  <si>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</si>
  <si>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</si>
  <si>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</si>
  <si>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</si>
  <si>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</si>
  <si>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</si>
  <si>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</si>
  <si>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</si>
  <si>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</si>
  <si>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</si>
  <si>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</si>
  <si>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</si>
  <si>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</si>
  <si>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</si>
  <si>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</si>
  <si>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</si>
  <si>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</si>
  <si>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</si>
  <si>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</si>
  <si>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</si>
  <si>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</si>
  <si>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</si>
  <si>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</si>
  <si>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</si>
  <si>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</si>
  <si>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</si>
  <si>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</si>
  <si>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</si>
  <si>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</si>
  <si>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</si>
  <si>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</si>
  <si>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</si>
  <si>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</si>
  <si>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</si>
  <si>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</si>
  <si>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</si>
  <si>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</si>
  <si>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</si>
  <si>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</si>
  <si>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</si>
  <si>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</si>
  <si>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</si>
  <si>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</si>
  <si>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</si>
  <si>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</si>
  <si>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</si>
  <si>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</si>
  <si>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</si>
  <si>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</si>
  <si>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</si>
  <si>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</si>
  <si>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</si>
  <si>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</si>
  <si>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</si>
  <si>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</si>
  <si>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</si>
  <si>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</si>
  <si>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</si>
  <si>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</si>
  <si>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</si>
  <si>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</si>
  <si>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</si>
  <si>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</si>
  <si>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</si>
  <si>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</si>
  <si>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</si>
  <si>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</si>
  <si>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</si>
  <si>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</si>
  <si>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</si>
  <si>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</si>
  <si>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</si>
  <si>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</si>
  <si>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</si>
  <si>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</si>
  <si>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</si>
  <si>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</si>
  <si>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</si>
  <si>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</si>
  <si>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</si>
  <si>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</si>
  <si>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</si>
  <si>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</si>
  <si>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</si>
  <si>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</si>
  <si>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</si>
  <si>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</si>
  <si>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</si>
  <si>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</si>
  <si>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</si>
  <si>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</si>
  <si>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</si>
  <si>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</si>
  <si>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</si>
  <si>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</si>
  <si>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</si>
  <si>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</si>
  <si>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</si>
  <si>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</si>
  <si>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</si>
  <si>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</si>
  <si>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</si>
  <si>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</si>
  <si>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</si>
  <si>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</si>
  <si>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</si>
  <si>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</si>
  <si>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</si>
  <si>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</si>
  <si>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</si>
  <si>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</si>
  <si>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</si>
  <si>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</si>
  <si>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</si>
  <si>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</si>
  <si>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</si>
  <si>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</si>
  <si>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</si>
  <si>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</si>
  <si>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</si>
  <si>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</si>
  <si>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</si>
  <si>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</si>
  <si>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</si>
  <si>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</si>
  <si>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</si>
  <si>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</si>
  <si>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</si>
  <si>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</si>
  <si>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</si>
  <si>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</si>
  <si>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</si>
  <si>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</si>
  <si>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</si>
  <si>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</si>
  <si>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</si>
  <si>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</si>
  <si>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</si>
  <si>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</si>
  <si>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</si>
  <si>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</si>
  <si>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</si>
  <si>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</si>
  <si>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</si>
  <si>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</si>
  <si>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</si>
  <si>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</si>
  <si>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</si>
  <si>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</si>
  <si>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</si>
  <si>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</si>
  <si>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</si>
  <si>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</si>
  <si>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</si>
  <si>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</si>
  <si>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</si>
  <si>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</si>
  <si>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</si>
  <si>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</si>
  <si>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</si>
  <si>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</si>
  <si>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</si>
  <si>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</si>
  <si>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</si>
  <si>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</si>
  <si>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</si>
  <si>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</si>
  <si>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</si>
  <si>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</si>
  <si>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</si>
  <si>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</si>
  <si>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</si>
  <si>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</si>
  <si>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</si>
  <si>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</si>
  <si>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</si>
  <si>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</si>
  <si>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</si>
  <si>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</si>
  <si>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</si>
  <si>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</si>
  <si>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</si>
  <si>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</si>
  <si>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</si>
  <si>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</si>
  <si>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</si>
  <si>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</si>
  <si>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</si>
  <si>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</si>
  <si>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</si>
  <si>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</si>
  <si>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</si>
  <si>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</si>
  <si>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</si>
  <si>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</si>
  <si>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</si>
  <si>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</si>
  <si>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</si>
  <si>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</si>
  <si>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</si>
  <si>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</si>
  <si>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</si>
  <si>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</si>
  <si>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</si>
  <si>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</si>
  <si>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</si>
  <si>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</si>
  <si>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</si>
  <si>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</si>
  <si>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</si>
  <si>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</si>
  <si>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</si>
  <si>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</si>
  <si>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</si>
  <si>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</si>
  <si>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</si>
  <si>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</si>
  <si>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</si>
  <si>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</si>
  <si>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</si>
  <si>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</si>
  <si>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</si>
  <si>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</si>
  <si>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</si>
  <si>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</si>
  <si>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</si>
  <si>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</si>
  <si>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</si>
  <si>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</si>
  <si>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</si>
  <si>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</si>
  <si>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</si>
  <si>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</si>
  <si>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</si>
  <si>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</si>
  <si>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</si>
  <si>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</si>
  <si>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</si>
  <si>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</si>
  <si>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</si>
  <si>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</si>
  <si>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</si>
  <si>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</si>
  <si>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</si>
  <si>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</si>
  <si>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</si>
  <si>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</si>
  <si>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</si>
  <si>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</si>
  <si>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</si>
  <si>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</si>
  <si>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</si>
  <si>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</si>
  <si>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</si>
  <si>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</si>
  <si>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</si>
  <si>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</si>
  <si>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</si>
  <si>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</si>
  <si>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</si>
  <si>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</si>
  <si>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</si>
  <si>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</si>
  <si>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</si>
  <si>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</si>
  <si>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</si>
  <si>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</si>
  <si>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</si>
  <si>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</si>
  <si>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</si>
  <si>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</si>
  <si>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</si>
  <si>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</si>
  <si>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</si>
  <si>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</si>
  <si>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</si>
  <si>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</si>
  <si>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</si>
  <si>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</si>
  <si>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</si>
  <si>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</si>
  <si>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</si>
  <si>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</si>
  <si>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</si>
  <si>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</si>
  <si>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</si>
  <si>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</si>
  <si>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</si>
  <si>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</si>
  <si>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</si>
  <si>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</si>
  <si>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</si>
  <si>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</si>
  <si>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</si>
  <si>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</si>
  <si>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</si>
  <si>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</si>
  <si>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</si>
  <si>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</si>
  <si>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</si>
  <si>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</si>
  <si>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</si>
  <si>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</si>
  <si>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</si>
  <si>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</si>
  <si>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</si>
  <si>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</si>
  <si>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</si>
  <si>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</si>
  <si>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</si>
  <si>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</si>
  <si>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</si>
  <si>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</si>
  <si>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</si>
  <si>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</si>
  <si>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</si>
  <si>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</si>
  <si>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</si>
  <si>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</si>
  <si>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</si>
  <si>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</si>
  <si>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</si>
  <si>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</si>
  <si>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</si>
  <si>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</si>
  <si>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</si>
  <si>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</si>
  <si>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</si>
  <si>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</si>
  <si>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</si>
  <si>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</si>
  <si>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</si>
  <si>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</si>
  <si>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</si>
  <si>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</si>
  <si>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</si>
  <si>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</si>
  <si>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</si>
  <si>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</si>
  <si>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</si>
  <si>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</si>
  <si>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</si>
  <si>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</si>
  <si>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</si>
  <si>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</si>
  <si>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</si>
  <si>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</si>
  <si>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</si>
  <si>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</si>
  <si>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</si>
  <si>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</si>
  <si>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</si>
  <si>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</si>
  <si>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</si>
  <si>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</si>
  <si>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</si>
  <si>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</si>
  <si>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</si>
  <si>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</si>
  <si>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</si>
  <si>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</si>
  <si>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</si>
  <si>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</si>
  <si>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</si>
  <si>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</si>
  <si>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</si>
  <si>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</si>
  <si>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</si>
  <si>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</si>
  <si>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</si>
  <si>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</si>
  <si>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</si>
  <si>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</si>
  <si>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</si>
  <si>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</si>
  <si>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</si>
  <si>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</si>
  <si>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</si>
  <si>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</si>
  <si>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</si>
  <si>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</si>
  <si>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</si>
  <si>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</si>
  <si>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</si>
  <si>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</si>
  <si>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</si>
  <si>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</si>
  <si>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</si>
  <si>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</si>
  <si>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</si>
  <si>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</si>
  <si>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</si>
  <si>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</si>
  <si>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</si>
  <si>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</si>
  <si>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</si>
  <si>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</si>
  <si>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</si>
  <si>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</si>
  <si>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</si>
  <si>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</si>
  <si>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</si>
  <si>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</si>
  <si>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</si>
  <si>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</si>
  <si>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</si>
  <si>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</si>
  <si>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</si>
  <si>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</si>
  <si>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</si>
  <si>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</si>
  <si>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</si>
  <si>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</si>
  <si>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</si>
  <si>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</si>
  <si>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</si>
  <si>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</si>
  <si>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</si>
  <si>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</si>
  <si>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</si>
  <si>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</si>
  <si>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</si>
  <si>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</si>
  <si>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</si>
  <si>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</si>
  <si>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</si>
  <si>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</si>
  <si>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</si>
  <si>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</si>
  <si>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</si>
  <si>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</si>
  <si>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</si>
  <si>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</si>
  <si>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</si>
  <si>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</si>
  <si>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</si>
  <si>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</si>
  <si>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</si>
  <si>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</si>
  <si>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</si>
  <si>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</si>
  <si>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</si>
  <si>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</si>
  <si>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</si>
  <si>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</si>
  <si>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</si>
  <si>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</si>
  <si>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</si>
  <si>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</si>
  <si>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</si>
  <si>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</si>
  <si>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</si>
  <si>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</si>
  <si>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</si>
  <si>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</si>
  <si>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</si>
  <si>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</si>
  <si>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</si>
  <si>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</si>
  <si>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</si>
  <si>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</si>
  <si>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</si>
  <si>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</si>
  <si>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</si>
  <si>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</si>
  <si>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</si>
  <si>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</si>
  <si>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</si>
  <si>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</si>
  <si>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</si>
  <si>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</si>
  <si>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</si>
  <si>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</si>
  <si>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</si>
  <si>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</si>
  <si>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</si>
  <si>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</si>
  <si>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</si>
  <si>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</si>
  <si>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</si>
  <si>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</si>
  <si>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</si>
  <si>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</si>
  <si>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</si>
  <si>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</si>
  <si>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</si>
  <si>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</si>
  <si>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</si>
  <si>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</si>
  <si>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</si>
  <si>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</si>
  <si>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</si>
  <si>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</si>
  <si>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</si>
  <si>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</si>
  <si>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</si>
  <si>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</si>
  <si>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</si>
  <si>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</si>
  <si>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</si>
  <si>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</si>
  <si>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</si>
  <si>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</si>
  <si>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</si>
  <si>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</si>
  <si>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</si>
  <si>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</si>
  <si>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</si>
  <si>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</si>
  <si>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</si>
  <si>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</si>
  <si>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</si>
  <si>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</si>
  <si>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</si>
  <si>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</si>
  <si>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</si>
  <si>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</si>
  <si>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</si>
  <si>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</si>
  <si>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</si>
  <si>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</si>
  <si>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</si>
  <si>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</si>
  <si>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</si>
  <si>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</si>
  <si>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</si>
  <si>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</si>
  <si>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</si>
  <si>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</si>
  <si>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</si>
  <si>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</si>
  <si>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</si>
  <si>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</si>
  <si>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</si>
  <si>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</si>
  <si>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</si>
  <si>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</si>
  <si>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</si>
  <si>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</si>
  <si>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</si>
  <si>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</si>
  <si>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</si>
  <si>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</si>
  <si>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</si>
  <si>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</si>
  <si>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</si>
  <si>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</si>
  <si>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</si>
  <si>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</si>
  <si>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</si>
  <si>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</si>
  <si>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</si>
  <si>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</si>
  <si>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</si>
  <si>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</si>
  <si>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</si>
  <si>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</si>
  <si>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</si>
  <si>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</si>
  <si>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</si>
  <si>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</si>
  <si>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</si>
  <si>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</si>
  <si>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</si>
  <si>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</si>
  <si>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</si>
  <si>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</si>
  <si>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</si>
  <si>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</si>
  <si>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</si>
  <si>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</si>
  <si>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</si>
  <si>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</si>
  <si>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</si>
  <si>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</si>
  <si>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</si>
  <si>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</si>
  <si>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</si>
  <si>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</si>
  <si>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</si>
  <si>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</si>
  <si>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</si>
  <si>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</si>
  <si>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</si>
  <si>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</si>
  <si>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</si>
  <si>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</si>
  <si>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</si>
  <si>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</si>
  <si>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</si>
  <si>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</si>
  <si>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</si>
  <si>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</si>
  <si>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</si>
  <si>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</si>
  <si>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</si>
  <si>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</si>
  <si>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</si>
  <si>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</si>
  <si>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</si>
  <si>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</si>
  <si>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</si>
  <si>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</si>
  <si>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</si>
  <si>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</si>
  <si>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</si>
  <si>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</si>
  <si>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</si>
  <si>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</si>
  <si>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</si>
  <si>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</si>
  <si>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</si>
  <si>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</si>
  <si>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</si>
  <si>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</si>
  <si>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</si>
  <si>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</si>
  <si>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</si>
  <si>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</si>
  <si>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</si>
  <si>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</si>
  <si>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</si>
  <si>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</si>
  <si>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</si>
  <si>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</si>
  <si>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</si>
  <si>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</si>
  <si>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</si>
  <si>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</si>
  <si>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</si>
  <si>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</si>
  <si>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</si>
  <si>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</si>
  <si>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</si>
  <si>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</si>
  <si>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</si>
  <si>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</si>
  <si>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</si>
  <si>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</si>
  <si>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</si>
  <si>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</si>
  <si>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</si>
  <si>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</si>
  <si>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</si>
  <si>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</si>
  <si>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</si>
  <si>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</si>
  <si>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</si>
  <si>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</si>
  <si>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</si>
  <si>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</si>
  <si>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</si>
  <si>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</si>
  <si>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</si>
  <si>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</si>
  <si>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</si>
  <si>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</si>
  <si>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</si>
  <si>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</si>
  <si>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</si>
  <si>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</si>
  <si>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</si>
  <si>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</si>
  <si>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</si>
  <si>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</si>
  <si>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</si>
  <si>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</si>
  <si>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</si>
  <si>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</si>
  <si>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</si>
  <si>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</si>
  <si>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</si>
  <si>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</si>
  <si>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</si>
  <si>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</si>
  <si>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</si>
  <si>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</si>
  <si>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</si>
  <si>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</si>
  <si>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</si>
  <si>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</si>
  <si>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</si>
  <si>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</si>
  <si>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</si>
  <si>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</si>
  <si>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</si>
  <si>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</si>
  <si>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</si>
  <si>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</si>
  <si>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</si>
  <si>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</si>
  <si>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</si>
  <si>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</si>
  <si>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</si>
  <si>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</si>
  <si>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</si>
  <si>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</si>
  <si>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</si>
  <si>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</si>
  <si>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</si>
  <si>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</si>
  <si>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</si>
  <si>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</si>
  <si>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</si>
  <si>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</si>
  <si>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</si>
  <si>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</si>
  <si>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</si>
  <si>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</si>
  <si>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</si>
  <si>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</si>
  <si>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</si>
  <si>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</si>
  <si>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</si>
  <si>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</si>
  <si>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</si>
  <si>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</si>
  <si>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</si>
  <si>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</si>
  <si>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</si>
  <si>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</si>
  <si>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</si>
  <si>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</si>
  <si>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</si>
  <si>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</si>
  <si>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</si>
  <si>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</si>
  <si>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</si>
  <si>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</si>
  <si>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</si>
  <si>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</si>
  <si>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</si>
  <si>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</si>
  <si>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</si>
  <si>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</si>
  <si>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</si>
  <si>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</si>
  <si>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</si>
  <si>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</si>
  <si>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</si>
  <si>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</si>
  <si>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</si>
  <si>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</si>
  <si>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</si>
  <si>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</si>
  <si>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</si>
  <si>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</si>
  <si>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</si>
  <si>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</si>
  <si>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</si>
  <si>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</si>
  <si>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</si>
  <si>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</si>
  <si>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</si>
  <si>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</si>
  <si>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</si>
  <si>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</si>
  <si>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</si>
  <si>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</si>
  <si>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</si>
  <si>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</si>
  <si>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</si>
  <si>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</si>
  <si>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</si>
  <si>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</si>
  <si>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</si>
  <si>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</si>
  <si>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</si>
  <si>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</si>
  <si>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</si>
  <si>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</si>
  <si>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</si>
  <si>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</si>
  <si>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</si>
  <si>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</si>
  <si>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</si>
  <si>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</si>
  <si>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</si>
  <si>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</si>
  <si>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</si>
  <si>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</si>
  <si>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</si>
  <si>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</si>
  <si>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</si>
  <si>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</si>
  <si>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</si>
  <si>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</si>
  <si>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</si>
  <si>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</si>
  <si>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</si>
  <si>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</si>
  <si>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</si>
  <si>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</si>
  <si>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</si>
  <si>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</si>
  <si>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</si>
  <si>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</si>
  <si>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</si>
  <si>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</si>
  <si>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</si>
  <si>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</si>
  <si>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</si>
  <si>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</si>
  <si>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</si>
  <si>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</si>
  <si>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</si>
  <si>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</si>
  <si>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</si>
  <si>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</si>
  <si>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</si>
  <si>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</si>
  <si>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</si>
  <si>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</si>
  <si>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</si>
  <si>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</si>
  <si>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</si>
  <si>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</si>
  <si>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</si>
  <si>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</si>
  <si>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</si>
  <si>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</si>
  <si>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</si>
  <si>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</si>
  <si>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</si>
  <si>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</si>
  <si>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</si>
  <si>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</si>
  <si>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</si>
  <si>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</si>
  <si>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</si>
  <si>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</si>
  <si>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</si>
  <si>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</si>
  <si>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</si>
  <si>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</si>
  <si>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</si>
  <si>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</si>
  <si>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</si>
  <si>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</si>
  <si>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</si>
  <si>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</si>
  <si>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</si>
  <si>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</si>
  <si>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</si>
  <si>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</si>
  <si>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</si>
  <si>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</si>
  <si>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</si>
  <si>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</si>
  <si>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</si>
  <si>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</si>
  <si>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</si>
  <si>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</si>
  <si>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</si>
  <si>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</si>
  <si>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</si>
  <si>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</si>
  <si>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</si>
  <si>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</si>
  <si>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</si>
  <si>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</si>
  <si>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</si>
  <si>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</si>
  <si>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</si>
  <si>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</si>
  <si>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</si>
  <si>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</si>
  <si>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</si>
  <si>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</si>
  <si>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</si>
  <si>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</si>
  <si>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</si>
  <si>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</si>
  <si>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</si>
  <si>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</si>
  <si>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</si>
  <si>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</si>
  <si>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</si>
  <si>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</si>
  <si>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</si>
  <si>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</si>
  <si>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</si>
  <si>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</si>
  <si>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</si>
  <si>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</si>
  <si>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</si>
  <si>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</si>
  <si>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</si>
  <si>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</si>
  <si>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</si>
  <si>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</si>
  <si>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</si>
  <si>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</si>
  <si>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</si>
  <si>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</si>
  <si>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</si>
  <si>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</si>
  <si>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</si>
  <si>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</si>
  <si>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</si>
  <si>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</si>
  <si>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</si>
  <si>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</si>
  <si>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</si>
  <si>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</si>
  <si>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</si>
  <si>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</si>
  <si>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</si>
  <si>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</si>
  <si>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</si>
  <si>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</si>
  <si>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</si>
  <si>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</si>
  <si>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</si>
  <si>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</si>
  <si>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</si>
  <si>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</si>
  <si>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</si>
  <si>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</si>
  <si>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</si>
  <si>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</si>
  <si>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</si>
  <si>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</si>
  <si>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</si>
  <si>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</si>
  <si>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</si>
  <si>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</si>
  <si>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</si>
  <si>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</si>
  <si>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</si>
  <si>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</si>
  <si>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</si>
  <si>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</si>
  <si>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</si>
  <si>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</si>
  <si>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</si>
  <si>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</si>
  <si>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</si>
  <si>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</si>
  <si>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</si>
  <si>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</si>
  <si>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</si>
  <si>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</si>
  <si>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</si>
  <si>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</si>
  <si>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</si>
  <si>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</si>
  <si>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</si>
  <si>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</si>
  <si>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</si>
  <si>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</si>
  <si>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</si>
  <si>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</si>
  <si>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</si>
  <si>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</si>
  <si>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</si>
  <si>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</si>
  <si>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</si>
  <si>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</si>
  <si>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</si>
  <si>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</si>
  <si>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</si>
  <si>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</si>
  <si>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</si>
  <si>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</si>
  <si>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</si>
  <si>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</si>
  <si>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</si>
  <si>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</si>
  <si>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</si>
  <si>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</si>
  <si>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</si>
  <si>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</si>
  <si>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</si>
  <si>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</si>
  <si>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</si>
  <si>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</si>
  <si>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</si>
  <si>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</si>
  <si>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</si>
  <si>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</si>
  <si>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</si>
  <si>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</si>
  <si>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</si>
  <si>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</si>
  <si>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</si>
  <si>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</si>
  <si>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</si>
  <si>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</si>
  <si>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</si>
  <si>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</si>
  <si>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</si>
  <si>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</si>
  <si>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</si>
  <si>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</si>
  <si>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</si>
  <si>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</si>
  <si>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</si>
  <si>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</si>
  <si>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</si>
  <si>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</si>
  <si>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</si>
  <si>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</si>
  <si>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</si>
  <si>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</si>
  <si>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</si>
  <si>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</si>
  <si>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</si>
  <si>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</si>
  <si>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</si>
  <si>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</si>
  <si>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</si>
  <si>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</si>
  <si>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</si>
  <si>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</si>
  <si>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</si>
  <si>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</si>
  <si>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</si>
  <si>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</si>
  <si>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</si>
  <si>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</si>
  <si>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</si>
  <si>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</si>
  <si>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</si>
  <si>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</si>
  <si>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</si>
  <si>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</si>
  <si>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</si>
  <si>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</si>
  <si>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</si>
  <si>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</si>
  <si>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</si>
  <si>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</si>
  <si>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</si>
  <si>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</si>
  <si>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</si>
  <si>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</si>
  <si>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</si>
  <si>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</si>
  <si>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</si>
  <si>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</si>
  <si>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</si>
  <si>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</si>
  <si>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</si>
  <si>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</si>
  <si>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</si>
  <si>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</si>
  <si>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</si>
  <si>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</si>
  <si>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</si>
  <si>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</si>
  <si>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</si>
  <si>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</si>
  <si>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</si>
  <si>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</si>
  <si>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</si>
  <si>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</si>
  <si>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</si>
  <si>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</si>
  <si>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</si>
  <si>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</si>
  <si>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</si>
  <si>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</si>
  <si>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</si>
  <si>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</si>
  <si>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</si>
  <si>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</si>
  <si>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</si>
  <si>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</si>
  <si>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</si>
  <si>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</si>
  <si>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</si>
  <si>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</si>
  <si>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</si>
  <si>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</si>
  <si>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</si>
  <si>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</si>
  <si>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</si>
  <si>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</si>
  <si>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</si>
  <si>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</si>
  <si>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</si>
  <si>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</si>
  <si>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</si>
  <si>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</si>
  <si>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</si>
  <si>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</si>
  <si>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</si>
  <si>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</si>
  <si>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</si>
  <si>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</si>
  <si>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</si>
  <si>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</si>
  <si>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</si>
  <si>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</si>
  <si>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</si>
  <si>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</si>
  <si>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</si>
  <si>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</si>
  <si>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</si>
  <si>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</si>
  <si>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</si>
  <si>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</si>
  <si>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</si>
  <si>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</si>
  <si>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</si>
  <si>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</si>
  <si>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</si>
  <si>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</si>
  <si>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</si>
  <si>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</si>
  <si>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</si>
  <si>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</si>
  <si>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</si>
  <si>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</si>
  <si>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</si>
  <si>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</si>
  <si>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</si>
  <si>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</si>
  <si>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</si>
  <si>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</si>
  <si>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</si>
  <si>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</si>
  <si>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</si>
  <si>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</si>
  <si>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</si>
  <si>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</si>
  <si>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</si>
  <si>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</si>
  <si>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</si>
  <si>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</si>
  <si>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</si>
  <si>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</si>
  <si>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</si>
  <si>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</si>
  <si>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</si>
  <si>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</si>
  <si>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</si>
  <si>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</si>
  <si>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</si>
  <si>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</si>
  <si>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</si>
  <si>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</si>
  <si>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</si>
  <si>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</si>
  <si>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</si>
  <si>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</si>
  <si>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</si>
  <si>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</si>
  <si>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</si>
  <si>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</si>
  <si>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</si>
  <si>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</si>
  <si>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</si>
  <si>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</si>
  <si>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</si>
  <si>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</si>
  <si>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</si>
  <si>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</si>
  <si>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</si>
  <si>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</si>
  <si>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</si>
  <si>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</si>
  <si>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</si>
  <si>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</si>
  <si>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</si>
  <si>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</si>
  <si>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</si>
  <si>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</si>
  <si>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</si>
  <si>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</si>
  <si>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</si>
  <si>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</si>
  <si>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</si>
  <si>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</si>
  <si>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</si>
  <si>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</si>
  <si>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</si>
  <si>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</si>
  <si>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</si>
  <si>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</si>
  <si>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</si>
  <si>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</si>
  <si>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</si>
  <si>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</si>
  <si>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</si>
  <si>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</si>
  <si>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</si>
  <si>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</si>
  <si>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</si>
  <si>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</si>
  <si>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</si>
  <si>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</si>
  <si>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</si>
  <si>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</si>
  <si>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</si>
  <si>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</si>
  <si>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</si>
  <si>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</si>
  <si>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</si>
  <si>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</si>
  <si>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</si>
  <si>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</si>
  <si>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</si>
  <si>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</si>
  <si>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</si>
  <si>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</si>
  <si>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</si>
  <si>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</si>
  <si>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</si>
  <si>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</si>
  <si>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</si>
  <si>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</si>
  <si>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</si>
  <si>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</si>
  <si>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</si>
  <si>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</si>
  <si>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</si>
  <si>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</si>
  <si>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</si>
  <si>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</si>
  <si>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</si>
  <si>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</si>
  <si>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</si>
  <si>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</si>
  <si>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</si>
  <si>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</si>
  <si>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</si>
  <si>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</si>
  <si>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</si>
  <si>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</si>
  <si>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</si>
  <si>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</si>
  <si>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</si>
  <si>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</si>
  <si>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</si>
  <si>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</si>
  <si>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</si>
  <si>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</si>
  <si>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</si>
  <si>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</si>
  <si>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</si>
  <si>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</si>
  <si>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</si>
  <si>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</si>
  <si>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</si>
  <si>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</si>
  <si>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</si>
  <si>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</si>
  <si>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</si>
  <si>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</si>
  <si>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</si>
  <si>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</si>
  <si>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</si>
  <si>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</si>
  <si>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</si>
  <si>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</si>
  <si>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</si>
  <si>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</si>
  <si>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</si>
  <si>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</si>
  <si>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</si>
  <si>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</si>
  <si>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</si>
  <si>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</si>
  <si>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</si>
  <si>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</si>
  <si>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</si>
  <si>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</si>
  <si>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</si>
  <si>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</si>
  <si>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</si>
  <si>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</si>
  <si>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</si>
  <si>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</si>
  <si>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</si>
  <si>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</si>
  <si>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</si>
  <si>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</si>
  <si>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</si>
  <si>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</si>
  <si>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</si>
  <si>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</si>
  <si>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</si>
  <si>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</si>
  <si>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</si>
  <si>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</si>
  <si>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</si>
  <si>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</si>
  <si>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</si>
  <si>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</si>
  <si>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</si>
  <si>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</si>
  <si>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</si>
  <si>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</si>
  <si>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</si>
  <si>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</si>
  <si>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</si>
  <si>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</si>
  <si>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</si>
  <si>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</si>
  <si>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</si>
  <si>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</si>
  <si>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</si>
  <si>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</si>
  <si>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</si>
  <si>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</si>
  <si>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</si>
  <si>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</si>
  <si>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</si>
  <si>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</si>
  <si>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</si>
  <si>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</si>
  <si>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</si>
  <si>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</si>
  <si>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</si>
  <si>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</si>
  <si>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</si>
  <si>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</si>
  <si>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</si>
  <si>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</si>
  <si>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</si>
  <si>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</si>
  <si>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</si>
  <si>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</si>
  <si>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</si>
  <si>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</si>
  <si>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</si>
  <si>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</si>
  <si>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</si>
  <si>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</si>
  <si>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</si>
  <si>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</si>
  <si>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</si>
  <si>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</si>
  <si>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</si>
  <si>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</si>
  <si>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</si>
  <si>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</si>
  <si>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</si>
  <si>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</si>
  <si>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</si>
  <si>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</si>
  <si>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</si>
  <si>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</si>
  <si>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</si>
  <si>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</si>
  <si>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</si>
  <si>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</si>
  <si>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</si>
  <si>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</si>
  <si>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</si>
  <si>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</si>
  <si>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</si>
  <si>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</si>
  <si>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</si>
  <si>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</si>
  <si>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</si>
  <si>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</si>
  <si>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</si>
  <si>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</si>
  <si>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</si>
  <si>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</si>
  <si>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</si>
  <si>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</si>
  <si>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</si>
  <si>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</si>
  <si>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</si>
  <si>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</si>
  <si>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</si>
  <si>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</si>
  <si>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</si>
  <si>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</si>
  <si>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</si>
  <si>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</si>
  <si>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</si>
  <si>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</si>
  <si>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</si>
  <si>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</si>
  <si>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</si>
  <si>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</si>
  <si>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</si>
  <si>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</si>
  <si>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</si>
  <si>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</si>
  <si>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</si>
  <si>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</si>
  <si>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</si>
  <si>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</si>
  <si>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</si>
  <si>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</si>
  <si>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</si>
  <si>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</si>
  <si>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</si>
  <si>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</si>
  <si>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</si>
  <si>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</si>
  <si>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</si>
  <si>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</si>
  <si>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</si>
  <si>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</si>
  <si>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</si>
  <si>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</si>
  <si>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</si>
  <si>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</si>
  <si>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</si>
  <si>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</si>
  <si>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</si>
  <si>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</si>
  <si>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</si>
  <si>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</si>
  <si>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</si>
  <si>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</si>
  <si>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</si>
  <si>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</si>
  <si>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</si>
  <si>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</si>
  <si>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</si>
  <si>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</si>
  <si>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</si>
  <si>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</si>
  <si>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</si>
  <si>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</si>
  <si>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</si>
  <si>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</si>
  <si>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</si>
  <si>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</si>
  <si>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</si>
  <si>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</si>
  <si>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</si>
  <si>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</si>
  <si>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</si>
  <si>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</si>
  <si>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</si>
  <si>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</si>
  <si>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</si>
  <si>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</si>
  <si>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</si>
  <si>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</si>
  <si>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</si>
  <si>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</si>
  <si>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</si>
  <si>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</si>
  <si>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</si>
  <si>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</si>
  <si>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</si>
  <si>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</si>
  <si>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</si>
  <si>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</si>
  <si>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</si>
  <si>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</si>
  <si>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</si>
  <si>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</si>
  <si>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</si>
  <si>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</si>
  <si>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</si>
  <si>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</si>
  <si>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</si>
  <si>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</si>
  <si>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</si>
  <si>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</si>
  <si>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</si>
  <si>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</si>
  <si>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</si>
  <si>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</si>
  <si>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</si>
  <si>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</si>
  <si>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</si>
  <si>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</si>
  <si>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</si>
  <si>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</si>
  <si>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</si>
  <si>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</si>
  <si>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</si>
  <si>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</si>
  <si>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</si>
  <si>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</si>
  <si>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</si>
  <si>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</si>
  <si>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</si>
  <si>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</si>
  <si>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</si>
  <si>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</si>
  <si>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</si>
  <si>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</si>
  <si>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</si>
  <si>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</si>
  <si>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</si>
  <si>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</si>
  <si>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</si>
  <si>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</si>
  <si>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</si>
  <si>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</si>
  <si>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</si>
  <si>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</si>
  <si>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</si>
  <si>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</si>
  <si>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</si>
  <si>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</si>
  <si>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</si>
  <si>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</si>
  <si>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</si>
  <si>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</si>
  <si>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</si>
  <si>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</si>
  <si>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</si>
  <si>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</si>
  <si>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</si>
  <si>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</si>
  <si>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</si>
  <si>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</si>
  <si>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</si>
  <si>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</si>
  <si>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</si>
  <si>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</si>
  <si>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</si>
  <si>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</si>
  <si>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</si>
  <si>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</si>
  <si>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</si>
  <si>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</si>
  <si>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</si>
  <si>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</si>
  <si>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</si>
  <si>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</si>
  <si>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</si>
  <si>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</si>
  <si>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</si>
  <si>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</si>
  <si>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</si>
  <si>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</si>
  <si>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</si>
  <si>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</si>
  <si>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</si>
  <si>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</si>
  <si>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</si>
  <si>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</si>
  <si>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</si>
  <si>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</si>
  <si>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</si>
  <si>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</si>
  <si>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</si>
  <si>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</si>
  <si>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</si>
  <si>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</si>
  <si>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</si>
  <si>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</si>
  <si>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</si>
  <si>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</si>
  <si>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</si>
  <si>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</si>
  <si>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</si>
  <si>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</si>
  <si>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</si>
  <si>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</si>
  <si>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</si>
  <si>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</si>
  <si>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</si>
  <si>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</si>
  <si>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</si>
  <si>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</si>
  <si>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</si>
  <si>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</si>
  <si>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</si>
  <si>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</si>
  <si>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</si>
  <si>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</si>
  <si>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</si>
  <si>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</si>
  <si>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</si>
  <si>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</si>
  <si>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</si>
  <si>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</si>
  <si>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</si>
  <si>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</si>
  <si>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</si>
  <si>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</si>
  <si>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</si>
  <si>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</si>
  <si>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</si>
  <si>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</si>
  <si>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</si>
  <si>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</si>
  <si>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</si>
  <si>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</si>
  <si>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</si>
  <si>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</si>
  <si>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</si>
  <si>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</si>
  <si>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</si>
  <si>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</si>
  <si>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</si>
  <si>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</si>
  <si>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</si>
  <si>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</si>
  <si>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</si>
  <si>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</si>
  <si>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</si>
  <si>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</si>
  <si>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</si>
  <si>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</si>
  <si>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</si>
  <si>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</si>
  <si>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</si>
  <si>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</si>
  <si>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</si>
  <si>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</si>
  <si>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</si>
  <si>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</si>
  <si>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</si>
  <si>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</si>
  <si>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</si>
  <si>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</si>
  <si>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</si>
  <si>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</si>
  <si>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</si>
  <si>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</si>
  <si>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</si>
  <si>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</si>
  <si>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</si>
  <si>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</si>
  <si>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</si>
  <si>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</si>
  <si>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</si>
  <si>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</si>
  <si>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</si>
  <si>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</si>
  <si>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</si>
  <si>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</si>
  <si>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</si>
  <si>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</si>
  <si>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</si>
  <si>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</si>
  <si>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</si>
  <si>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</si>
  <si>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</si>
  <si>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</si>
  <si>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</si>
  <si>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</si>
  <si>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</si>
  <si>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</si>
  <si>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</si>
  <si>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</si>
  <si>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</si>
  <si>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</si>
  <si>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</si>
  <si>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</si>
  <si>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</si>
  <si>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</si>
  <si>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</si>
  <si>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</si>
  <si>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</si>
  <si>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</si>
  <si>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</si>
  <si>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</si>
  <si>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</si>
  <si>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</si>
  <si>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</si>
  <si>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</si>
  <si>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</si>
  <si>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</si>
  <si>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</si>
  <si>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</si>
  <si>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</si>
  <si>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</si>
  <si>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</si>
  <si>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</si>
  <si>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</si>
  <si>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</si>
  <si>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</si>
  <si>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</si>
  <si>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</si>
  <si>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</si>
  <si>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</si>
  <si>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</si>
  <si>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</si>
  <si>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</si>
  <si>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</si>
  <si>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</si>
  <si>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</si>
  <si>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</si>
  <si>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</si>
  <si>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</si>
  <si>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</si>
  <si>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</si>
  <si>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</si>
  <si>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</si>
  <si>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</si>
  <si>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</si>
  <si>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</si>
  <si>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</si>
  <si>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</si>
  <si>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</si>
  <si>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</si>
  <si>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</si>
  <si>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</si>
  <si>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</si>
  <si>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</si>
  <si>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</si>
  <si>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</si>
  <si>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</si>
  <si>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</si>
  <si>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</si>
  <si>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</si>
  <si>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</si>
  <si>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</si>
  <si>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</si>
  <si>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</si>
  <si>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</si>
  <si>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</si>
  <si>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</si>
  <si>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</si>
  <si>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</si>
  <si>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</si>
  <si>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</si>
  <si>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</si>
  <si>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</si>
  <si>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</si>
  <si>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</si>
  <si>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</si>
  <si>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</si>
  <si>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</si>
  <si>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</si>
  <si>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</si>
  <si>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</si>
  <si>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</si>
  <si>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</si>
  <si>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</si>
  <si>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</si>
  <si>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</si>
  <si>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</si>
  <si>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</si>
  <si>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</si>
  <si>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</si>
  <si>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</si>
  <si>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</si>
  <si>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</si>
  <si>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</si>
  <si>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</si>
  <si>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</si>
  <si>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</si>
  <si>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</si>
  <si>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</si>
  <si>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</si>
  <si>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</si>
  <si>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</si>
  <si>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</si>
  <si>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</si>
  <si>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</si>
  <si>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</si>
  <si>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</si>
  <si>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</si>
  <si>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</si>
  <si>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</si>
  <si>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</si>
  <si>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</si>
  <si>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</si>
  <si>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</si>
  <si>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</si>
  <si>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</si>
  <si>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</si>
  <si>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</si>
  <si>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</si>
  <si>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</si>
  <si>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</si>
  <si>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</si>
  <si>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</si>
  <si>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</si>
  <si>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</si>
  <si>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</si>
  <si>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</si>
  <si>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</si>
  <si>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</si>
  <si>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</si>
  <si>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</si>
  <si>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</si>
  <si>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</si>
  <si>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</si>
  <si>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</si>
  <si>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</si>
  <si>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</si>
  <si>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</si>
  <si>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</si>
  <si>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</si>
  <si>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</si>
  <si>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</si>
  <si>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</si>
  <si>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</si>
  <si>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</si>
  <si>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</si>
  <si>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</si>
  <si>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</si>
  <si>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</si>
  <si>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</si>
  <si>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</si>
  <si>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</si>
  <si>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</si>
  <si>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</si>
  <si>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</si>
  <si>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</si>
  <si>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</si>
  <si>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</si>
  <si>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</si>
  <si>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</si>
  <si>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</si>
  <si>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</si>
  <si>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</si>
  <si>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</si>
  <si>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</si>
  <si>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</si>
  <si>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</si>
  <si>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</si>
  <si>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</si>
  <si>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</si>
  <si>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</si>
  <si>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</si>
  <si>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</si>
  <si>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</si>
  <si>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</si>
  <si>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</si>
  <si>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</si>
  <si>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</si>
  <si>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</si>
  <si>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</si>
  <si>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</si>
  <si>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</si>
  <si>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</si>
  <si>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</si>
  <si>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</si>
  <si>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</si>
  <si>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</si>
  <si>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</si>
  <si>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</si>
  <si>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</si>
  <si>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</si>
  <si>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</si>
  <si>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</si>
  <si>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</si>
  <si>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</si>
  <si>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</si>
  <si>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</si>
  <si>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</si>
  <si>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</si>
  <si>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</si>
  <si>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</si>
  <si>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</si>
  <si>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</si>
  <si>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</si>
  <si>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</si>
  <si>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</si>
  <si>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</si>
  <si>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</si>
  <si>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</si>
  <si>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</si>
  <si>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</si>
  <si>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</si>
  <si>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</si>
  <si>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</si>
  <si>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</si>
  <si>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</si>
  <si>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</si>
  <si>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</si>
  <si>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</si>
  <si>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</si>
  <si>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</si>
  <si>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</si>
  <si>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</si>
  <si>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</si>
  <si>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</si>
  <si>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</si>
  <si>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</si>
  <si>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</si>
  <si>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</si>
  <si>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</si>
  <si>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</si>
  <si>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</si>
  <si>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</si>
  <si>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</si>
  <si>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</si>
  <si>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</si>
  <si>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</si>
  <si>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</si>
  <si>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</si>
  <si>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</si>
  <si>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</si>
  <si>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</si>
  <si>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</si>
  <si>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</si>
  <si>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</si>
  <si>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</si>
  <si>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</si>
  <si>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</si>
  <si>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</si>
  <si>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</si>
  <si>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</si>
  <si>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</si>
  <si>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</si>
  <si>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</si>
  <si>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</si>
  <si>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</si>
  <si>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</si>
  <si>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</si>
  <si>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</si>
  <si>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</si>
  <si>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</si>
  <si>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</si>
  <si>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</si>
  <si>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</si>
  <si>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</si>
  <si>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</si>
  <si>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</si>
  <si>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</si>
  <si>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</si>
  <si>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</si>
  <si>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</si>
  <si>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</si>
  <si>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</si>
  <si>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</si>
  <si>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</si>
  <si>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</si>
  <si>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</si>
  <si>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</si>
  <si>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</si>
  <si>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</si>
  <si>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</si>
  <si>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</si>
  <si>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</si>
  <si>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</si>
  <si>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</si>
  <si>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</si>
  <si>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</si>
  <si>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</si>
  <si>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</si>
  <si>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</si>
  <si>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</si>
  <si>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</si>
  <si>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</si>
  <si>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</si>
  <si>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</si>
  <si>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</si>
  <si>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</si>
  <si>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</si>
  <si>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</si>
  <si>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</si>
  <si>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</si>
  <si>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</si>
  <si>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</si>
  <si>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</si>
  <si>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</si>
  <si>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</si>
  <si>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</si>
  <si>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</si>
  <si>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</si>
  <si>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</si>
  <si>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</si>
  <si>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</si>
  <si>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</si>
  <si>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</si>
  <si>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</si>
  <si>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</si>
  <si>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</si>
  <si>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</si>
  <si>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</si>
  <si>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</si>
  <si>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</si>
  <si>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</si>
  <si>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</si>
  <si>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</si>
  <si>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</si>
  <si>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</si>
  <si>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</si>
  <si>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</si>
  <si>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</si>
  <si>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</si>
  <si>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</si>
  <si>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</si>
  <si>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</si>
  <si>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</si>
  <si>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</si>
  <si>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</si>
  <si>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</si>
  <si>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</si>
  <si>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</si>
  <si>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</si>
  <si>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</si>
  <si>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</si>
  <si>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</si>
  <si>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</si>
  <si>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</si>
  <si>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</si>
  <si>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</si>
  <si>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</si>
  <si>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</si>
  <si>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</si>
  <si>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</si>
  <si>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</si>
  <si>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</si>
  <si>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</si>
  <si>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</si>
  <si>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</si>
  <si>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</si>
  <si>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</si>
  <si>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</si>
  <si>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</si>
  <si>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</si>
  <si>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</si>
  <si>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</si>
  <si>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</si>
  <si>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</si>
  <si>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</si>
  <si>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</si>
  <si>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</si>
  <si>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</si>
  <si>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</si>
  <si>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</si>
  <si>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</si>
  <si>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</si>
  <si>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</si>
  <si>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</si>
  <si>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</si>
  <si>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</si>
  <si>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</si>
  <si>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</si>
  <si>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</si>
  <si>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</si>
  <si>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</si>
  <si>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</si>
  <si>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</si>
  <si>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</si>
  <si>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</si>
  <si>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</si>
  <si>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</si>
  <si>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</si>
  <si>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</si>
  <si>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</si>
  <si>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</si>
  <si>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</si>
  <si>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</si>
  <si>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</si>
  <si>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</si>
  <si>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</si>
  <si>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</si>
  <si>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</si>
  <si>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</si>
  <si>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</si>
  <si>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</si>
  <si>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</si>
  <si>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</si>
  <si>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</si>
  <si>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</si>
  <si>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</si>
  <si>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</si>
  <si>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</si>
  <si>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</si>
  <si>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</si>
  <si>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</si>
  <si>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</si>
  <si>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</si>
  <si>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</si>
  <si>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</si>
  <si>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</si>
  <si>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</si>
  <si>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</si>
  <si>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</si>
  <si>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</si>
  <si>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</si>
  <si>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</si>
  <si>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</si>
  <si>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</si>
  <si>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</si>
  <si>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</si>
  <si>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</si>
  <si>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</si>
  <si>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</si>
  <si>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</si>
  <si>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</si>
  <si>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</si>
  <si>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</si>
  <si>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</si>
  <si>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</si>
  <si>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</si>
  <si>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</si>
  <si>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</si>
  <si>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</si>
  <si>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</si>
  <si>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</si>
  <si>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</si>
  <si>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</si>
  <si>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</si>
  <si>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</si>
  <si>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</si>
  <si>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</si>
  <si>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</si>
  <si>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</si>
  <si>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</si>
  <si>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</si>
  <si>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</si>
  <si>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</si>
  <si>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</si>
  <si>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</si>
  <si>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</si>
  <si>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</si>
  <si>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</si>
  <si>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</si>
  <si>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</si>
  <si>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</si>
  <si>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</si>
  <si>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</si>
  <si>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</si>
  <si>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</si>
  <si>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</si>
  <si>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</si>
  <si>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</si>
  <si>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</si>
  <si>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</si>
  <si>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</si>
  <si>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</si>
  <si>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</si>
  <si>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</si>
  <si>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</si>
  <si>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</si>
  <si>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</si>
  <si>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</si>
  <si>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</si>
  <si>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</si>
  <si>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</si>
  <si>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</si>
  <si>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</si>
  <si>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</si>
  <si>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</si>
  <si>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</si>
  <si>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</si>
  <si>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</si>
  <si>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</si>
  <si>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</si>
  <si>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</si>
  <si>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</si>
  <si>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</si>
  <si>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</si>
  <si>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</si>
  <si>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</si>
  <si>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</si>
  <si>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</si>
  <si>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</si>
  <si>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</si>
  <si>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</si>
  <si>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</si>
  <si>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</si>
  <si>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</si>
  <si>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</si>
  <si>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</si>
  <si>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</si>
  <si>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</si>
  <si>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</si>
  <si>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</si>
  <si>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</si>
  <si>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</si>
  <si>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</si>
  <si>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</si>
  <si>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</si>
  <si>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</si>
  <si>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</si>
  <si>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</si>
  <si>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</si>
  <si>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</si>
  <si>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</si>
  <si>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</si>
  <si>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</si>
  <si>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</si>
  <si>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</si>
  <si>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</si>
  <si>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</si>
  <si>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</si>
  <si>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</si>
  <si>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</si>
  <si>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</si>
  <si>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</si>
  <si>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</si>
  <si>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</si>
  <si>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</si>
  <si>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</si>
  <si>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</si>
  <si>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</si>
  <si>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</si>
  <si>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</si>
  <si>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</si>
  <si>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</si>
  <si>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</si>
  <si>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</si>
  <si>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</si>
  <si>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</si>
  <si>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</si>
  <si>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</si>
  <si>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</si>
  <si>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</si>
  <si>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</si>
  <si>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</si>
  <si>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</si>
  <si>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</si>
  <si>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</si>
  <si>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</si>
  <si>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</si>
  <si>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</si>
  <si>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</si>
  <si>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</si>
  <si>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</si>
  <si>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</si>
  <si>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</si>
  <si>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</si>
  <si>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</si>
  <si>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</si>
  <si>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</si>
  <si>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</si>
  <si>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</si>
  <si>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</si>
  <si>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</si>
  <si>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</si>
  <si>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</si>
  <si>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</si>
  <si>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</si>
  <si>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</si>
  <si>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</si>
  <si>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</si>
  <si>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</si>
  <si>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</si>
  <si>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</si>
  <si>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</si>
  <si>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</si>
  <si>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</si>
  <si>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</si>
  <si>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</si>
  <si>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</si>
  <si>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</si>
  <si>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</si>
  <si>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</si>
  <si>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</si>
  <si>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</si>
  <si>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</si>
  <si>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</si>
  <si>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</si>
  <si>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</si>
  <si>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</si>
  <si>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</si>
  <si>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</si>
  <si>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</si>
  <si>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</si>
  <si>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</si>
  <si>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</si>
  <si>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</si>
  <si>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</si>
  <si>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</si>
  <si>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</si>
  <si>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</si>
  <si>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</si>
  <si>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</si>
  <si>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</si>
  <si>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</si>
  <si>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</si>
  <si>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</si>
  <si>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</si>
  <si>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</si>
  <si>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</si>
  <si>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</si>
  <si>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</si>
  <si>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</si>
  <si>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</si>
  <si>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</si>
  <si>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</si>
  <si>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</si>
  <si>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</si>
  <si>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</si>
  <si>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</si>
  <si>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</si>
  <si>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</si>
  <si>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</si>
  <si>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</si>
  <si>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</si>
  <si>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</si>
  <si>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</si>
  <si>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</si>
  <si>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</si>
  <si>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</si>
  <si>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</si>
  <si>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</si>
  <si>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</si>
  <si>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</si>
  <si>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</si>
  <si>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</si>
  <si>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</si>
  <si>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</si>
  <si>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</si>
  <si>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</si>
  <si>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</si>
  <si>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</si>
  <si>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</si>
  <si>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</si>
  <si>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</si>
  <si>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</si>
  <si>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</si>
  <si>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</si>
  <si>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</si>
  <si>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</si>
  <si>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</si>
  <si>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</si>
  <si>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</si>
  <si>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</si>
  <si>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</si>
  <si>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</si>
  <si>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</si>
  <si>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</si>
  <si>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</si>
  <si>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</si>
  <si>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</si>
  <si>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</si>
  <si>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</si>
  <si>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</si>
  <si>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</si>
  <si>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</si>
  <si>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</si>
  <si>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</si>
  <si>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</si>
  <si>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</si>
  <si>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</si>
  <si>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</si>
  <si>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</si>
  <si>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</si>
  <si>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</si>
  <si>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</si>
  <si>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</si>
  <si>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</si>
  <si>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</si>
  <si>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</si>
  <si>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</si>
  <si>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</si>
  <si>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</si>
  <si>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</si>
  <si>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</si>
  <si>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</si>
  <si>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</si>
  <si>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</si>
  <si>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</si>
  <si>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</si>
  <si>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</si>
  <si>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</si>
  <si>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</si>
  <si>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</si>
  <si>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</si>
  <si>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</si>
  <si>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</si>
  <si>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</si>
  <si>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</si>
  <si>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</si>
  <si>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</si>
  <si>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</si>
  <si>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</si>
  <si>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</si>
  <si>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</si>
  <si>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</si>
  <si>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</si>
  <si>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</si>
  <si>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</si>
  <si>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</si>
  <si>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</si>
  <si>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</si>
  <si>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</si>
  <si>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</si>
  <si>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</si>
  <si>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</si>
  <si>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</si>
  <si>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</si>
  <si>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</si>
  <si>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</si>
  <si>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</si>
  <si>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</si>
  <si>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</si>
  <si>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</si>
  <si>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</si>
  <si>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</si>
  <si>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</si>
  <si>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</si>
  <si>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</si>
  <si>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</si>
  <si>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</si>
  <si>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</si>
  <si>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</si>
  <si>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</si>
  <si>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</si>
  <si>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</si>
  <si>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</si>
  <si>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</si>
  <si>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</si>
  <si>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</si>
  <si>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</si>
  <si>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</si>
  <si>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</si>
  <si>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</si>
  <si>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</si>
  <si>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</si>
  <si>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</si>
  <si>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</si>
  <si>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</si>
  <si>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</si>
  <si>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</si>
  <si>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</si>
  <si>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</si>
  <si>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</si>
  <si>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</si>
  <si>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</si>
  <si>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</si>
  <si>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</si>
  <si>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</si>
  <si>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</si>
  <si>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</si>
  <si>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</si>
  <si>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</si>
  <si>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</si>
  <si>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</si>
  <si>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</si>
  <si>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</si>
  <si>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</si>
  <si>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</si>
  <si>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</si>
  <si>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</si>
  <si>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</si>
  <si>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</si>
  <si>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</si>
  <si>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</si>
  <si>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</si>
  <si>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</si>
  <si>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</si>
  <si>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</si>
  <si>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</si>
  <si>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</si>
  <si>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</si>
  <si>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</si>
  <si>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</si>
  <si>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</si>
  <si>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</si>
  <si>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</si>
  <si>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</si>
  <si>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</si>
  <si>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</si>
  <si>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</si>
  <si>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</si>
  <si>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</si>
  <si>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</si>
  <si>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</si>
  <si>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</si>
  <si>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</si>
  <si>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</si>
  <si>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</si>
  <si>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</si>
  <si>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</si>
  <si>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</si>
  <si>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</si>
  <si>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</si>
  <si>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</si>
  <si>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</si>
  <si>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</si>
  <si>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</si>
  <si>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</si>
  <si>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</si>
  <si>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</si>
  <si>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</si>
  <si>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</si>
  <si>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</si>
  <si>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</si>
  <si>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</si>
  <si>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</si>
  <si>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</si>
  <si>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</si>
  <si>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</si>
  <si>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</si>
  <si>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</si>
  <si>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</si>
  <si>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</si>
  <si>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</si>
  <si>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</si>
  <si>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</si>
  <si>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</si>
  <si>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</si>
  <si>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</si>
  <si>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</si>
  <si>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</si>
  <si>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</si>
  <si>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</si>
  <si>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</si>
  <si>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</si>
  <si>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</si>
  <si>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</si>
  <si>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</si>
  <si>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</si>
  <si>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</si>
  <si>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</si>
  <si>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</si>
  <si>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</si>
  <si>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</si>
  <si>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</si>
  <si>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</si>
  <si>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</si>
  <si>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</si>
  <si>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</si>
  <si>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</si>
  <si>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</si>
  <si>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</si>
  <si>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</si>
  <si>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</si>
  <si>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</si>
  <si>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</si>
  <si>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</si>
  <si>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</si>
  <si>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</si>
  <si>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</si>
  <si>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</si>
  <si>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</si>
  <si>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</si>
  <si>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</si>
  <si>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</si>
  <si>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</si>
  <si>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</si>
  <si>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</si>
  <si>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</si>
  <si>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</si>
  <si>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</si>
  <si>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</si>
  <si>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</si>
  <si>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</si>
  <si>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</si>
  <si>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</si>
  <si>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</si>
  <si>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</si>
  <si>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</si>
  <si>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</si>
  <si>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</si>
  <si>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</si>
  <si>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</si>
  <si>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</si>
  <si>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</si>
  <si>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</si>
  <si>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</si>
  <si>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</si>
  <si>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</si>
  <si>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</si>
  <si>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</si>
  <si>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</si>
  <si>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</si>
  <si>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</si>
  <si>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</si>
  <si>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</si>
  <si>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</si>
  <si>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</si>
  <si>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</si>
  <si>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</si>
  <si>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</si>
  <si>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</si>
  <si>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</si>
  <si>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</si>
  <si>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</si>
  <si>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</si>
  <si>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</si>
  <si>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</si>
  <si>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</si>
  <si>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</si>
  <si>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</si>
  <si>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</si>
  <si>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</si>
  <si>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</si>
  <si>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</si>
  <si>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</si>
  <si>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</si>
  <si>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</si>
  <si>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</si>
  <si>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</si>
  <si>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</si>
  <si>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</si>
  <si>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</si>
  <si>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</si>
  <si>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</si>
  <si>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</si>
  <si>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</si>
  <si>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</si>
  <si>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</si>
  <si>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</si>
  <si>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</si>
  <si>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</si>
  <si>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</si>
  <si>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</si>
  <si>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</si>
  <si>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</si>
  <si>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</si>
  <si>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</si>
  <si>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</si>
  <si>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</si>
  <si>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</si>
  <si>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</si>
  <si>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</si>
  <si>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</si>
  <si>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</si>
  <si>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</si>
  <si>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</si>
  <si>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</si>
  <si>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</si>
  <si>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</si>
  <si>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</si>
  <si>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</si>
  <si>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</si>
  <si>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</si>
  <si>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</si>
  <si>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</si>
  <si>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</si>
  <si>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</si>
  <si>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</si>
  <si>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</si>
  <si>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</si>
  <si>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</si>
  <si>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</si>
  <si>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</si>
  <si>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</si>
  <si>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</si>
  <si>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</si>
  <si>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</si>
  <si>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</si>
  <si>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</si>
  <si>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</si>
  <si>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</si>
  <si>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</si>
  <si>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</si>
  <si>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</si>
  <si>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</si>
  <si>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</si>
  <si>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</si>
  <si>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</si>
  <si>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</si>
  <si>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</si>
  <si>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</si>
  <si>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</si>
  <si>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</si>
  <si>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</si>
  <si>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</si>
  <si>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</si>
  <si>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</si>
  <si>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</si>
  <si>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</si>
  <si>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</si>
  <si>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</si>
  <si>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</si>
  <si>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</si>
  <si>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</si>
  <si>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</si>
  <si>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</si>
  <si>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</si>
  <si>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</si>
  <si>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</si>
  <si>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</si>
  <si>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</si>
  <si>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</si>
  <si>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</si>
  <si>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</si>
  <si>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</si>
  <si>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</si>
  <si>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</si>
  <si>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</si>
  <si>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</si>
  <si>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</si>
  <si>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</si>
  <si>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</si>
  <si>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</si>
  <si>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</si>
  <si>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</si>
  <si>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</si>
  <si>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</si>
  <si>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</si>
  <si>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</si>
  <si>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</si>
  <si>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</si>
  <si>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</si>
  <si>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</si>
  <si>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</si>
  <si>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</si>
  <si>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</si>
  <si>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</si>
  <si>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</si>
  <si>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</si>
  <si>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</si>
  <si>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</si>
  <si>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</si>
  <si>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</si>
  <si>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</si>
  <si>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</si>
  <si>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</si>
  <si>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</si>
  <si>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</si>
  <si>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</si>
  <si>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</si>
  <si>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</si>
  <si>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</si>
  <si>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</si>
  <si>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</si>
  <si>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</si>
  <si>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</si>
  <si>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</si>
  <si>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</si>
  <si>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</si>
  <si>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</si>
  <si>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</si>
  <si>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</si>
  <si>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</si>
  <si>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</si>
  <si>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</si>
  <si>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</si>
  <si>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</si>
  <si>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</si>
  <si>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</si>
  <si>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</si>
  <si>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</si>
  <si>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</si>
  <si>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</si>
  <si>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</si>
  <si>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</si>
  <si>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</si>
  <si>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</si>
  <si>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</si>
  <si>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</si>
  <si>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</si>
  <si>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</si>
  <si>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</si>
  <si>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</si>
  <si>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</si>
  <si>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</si>
  <si>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</si>
  <si>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</si>
  <si>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</si>
  <si>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</si>
  <si>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</si>
  <si>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</si>
  <si>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</si>
  <si>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</si>
  <si>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</si>
  <si>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</si>
  <si>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</si>
  <si>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</si>
  <si>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</si>
  <si>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</si>
  <si>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</si>
  <si>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</si>
  <si>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</si>
  <si>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</si>
  <si>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</si>
  <si>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</si>
  <si>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</si>
  <si>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</si>
  <si>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</si>
  <si>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</si>
  <si>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</si>
  <si>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</si>
  <si>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</si>
  <si>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</si>
  <si>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</si>
  <si>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</si>
  <si>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</si>
  <si>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</si>
  <si>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</si>
  <si>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</si>
  <si>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</si>
  <si>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</si>
  <si>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</si>
  <si>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</si>
  <si>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</si>
  <si>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</si>
  <si>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</si>
  <si>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</si>
  <si>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</si>
  <si>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</si>
  <si>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</si>
  <si>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</si>
  <si>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</si>
  <si>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</si>
  <si>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</si>
  <si>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</si>
  <si>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</si>
  <si>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</si>
  <si>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</si>
  <si>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</si>
  <si>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</si>
  <si>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</si>
  <si>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</si>
  <si>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</si>
  <si>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</si>
  <si>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</si>
  <si>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</si>
  <si>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</si>
  <si>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</si>
  <si>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</si>
  <si>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</si>
  <si>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</si>
  <si>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</si>
  <si>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</si>
  <si>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</si>
  <si>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</si>
  <si>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</si>
  <si>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</si>
  <si>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</si>
  <si>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</si>
  <si>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</si>
  <si>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</si>
  <si>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</si>
  <si>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</si>
  <si>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</si>
  <si>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</si>
  <si>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</si>
  <si>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</si>
  <si>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</si>
  <si>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</si>
  <si>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</si>
  <si>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</si>
  <si>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</si>
  <si>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</si>
  <si>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</si>
  <si>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</si>
  <si>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</si>
  <si>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</si>
  <si>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</si>
  <si>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</si>
  <si>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</si>
  <si>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</si>
  <si>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</si>
  <si>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</si>
  <si>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</si>
  <si>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</si>
  <si>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</si>
  <si>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</si>
  <si>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</si>
  <si>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</si>
  <si>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</si>
  <si>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</si>
  <si>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</si>
  <si>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</si>
  <si>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</si>
  <si>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</si>
  <si>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</si>
  <si>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</si>
  <si>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</si>
  <si>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</si>
  <si>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</si>
  <si>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</si>
  <si>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</si>
  <si>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</si>
  <si>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</si>
  <si>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</si>
  <si>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</si>
  <si>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</si>
  <si>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</si>
  <si>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</si>
  <si>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</si>
  <si>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</si>
  <si>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</si>
  <si>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</si>
  <si>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</si>
  <si>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</si>
  <si>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</si>
  <si>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</si>
  <si>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</si>
  <si>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</si>
  <si>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</si>
  <si>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</si>
  <si>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</si>
  <si>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</si>
  <si>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</si>
  <si>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</si>
  <si>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</si>
  <si>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</si>
  <si>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</si>
  <si>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</si>
  <si>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</si>
  <si>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</si>
  <si>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</si>
  <si>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</si>
  <si>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</si>
  <si>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</si>
  <si>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</si>
  <si>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</si>
  <si>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</si>
  <si>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</si>
  <si>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</si>
  <si>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</si>
  <si>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</si>
  <si>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</si>
  <si>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</si>
  <si>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</si>
  <si>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</si>
  <si>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</si>
  <si>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</si>
  <si>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</si>
  <si>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</si>
  <si>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</si>
  <si>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</si>
  <si>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</si>
  <si>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</si>
  <si>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</si>
  <si>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</si>
  <si>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</si>
  <si>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</si>
  <si>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</si>
  <si>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</si>
  <si>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</si>
  <si>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</si>
  <si>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</si>
  <si>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</si>
  <si>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</si>
  <si>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</si>
  <si>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</si>
  <si>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</si>
  <si>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</si>
  <si>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</si>
  <si>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</si>
  <si>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</si>
  <si>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</si>
  <si>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</si>
  <si>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</si>
  <si>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</si>
  <si>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</si>
  <si>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</si>
  <si>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</si>
  <si>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</si>
  <si>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</si>
  <si>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</si>
  <si>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</si>
  <si>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</si>
  <si>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</si>
  <si>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</si>
  <si>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</si>
  <si>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</si>
  <si>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</si>
  <si>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</si>
  <si>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</si>
  <si>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</si>
  <si>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</si>
  <si>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</si>
  <si>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</si>
  <si>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</si>
  <si>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</si>
  <si>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</si>
  <si>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</si>
  <si>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</si>
  <si>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</si>
  <si>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</si>
  <si>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</si>
  <si>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</si>
  <si>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</si>
  <si>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</si>
  <si>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</si>
  <si>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</si>
  <si>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</si>
  <si>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</si>
  <si>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</si>
  <si>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</si>
  <si>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</si>
  <si>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</si>
  <si>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</si>
  <si>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</si>
  <si>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</si>
  <si>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</si>
  <si>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</si>
  <si>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</si>
  <si>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</si>
  <si>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</si>
  <si>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</si>
  <si>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</si>
  <si>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</si>
  <si>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</si>
  <si>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</si>
  <si>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</si>
  <si>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</si>
  <si>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</si>
  <si>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</si>
  <si>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</si>
  <si>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</si>
  <si>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</si>
  <si>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</si>
  <si>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</si>
  <si>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</si>
  <si>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</si>
  <si>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</si>
  <si>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</si>
  <si>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</si>
  <si>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</si>
  <si>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</si>
  <si>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</si>
  <si>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</si>
  <si>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</si>
  <si>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</si>
  <si>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</si>
  <si>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</si>
  <si>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</si>
  <si>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</si>
  <si>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</si>
  <si>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</si>
  <si>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</si>
  <si>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</si>
  <si>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</si>
  <si>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</si>
  <si>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</si>
  <si>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</si>
  <si>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</si>
  <si>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</si>
  <si>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</si>
  <si>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</si>
  <si>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</si>
  <si>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</si>
  <si>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</si>
  <si>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</si>
  <si>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</si>
  <si>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</si>
  <si>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</si>
  <si>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</si>
  <si>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</si>
  <si>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</si>
  <si>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</si>
  <si>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</si>
  <si>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</si>
  <si>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</si>
  <si>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</si>
  <si>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</si>
  <si>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</si>
  <si>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</si>
  <si>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</si>
  <si>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</si>
  <si>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</si>
  <si>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</si>
  <si>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</si>
  <si>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</si>
  <si>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</si>
  <si>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</si>
  <si>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</si>
  <si>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</si>
  <si>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</si>
  <si>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</si>
  <si>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</si>
  <si>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</si>
  <si>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</si>
  <si>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</si>
  <si>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</si>
  <si>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</si>
  <si>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</si>
  <si>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</si>
  <si>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</si>
  <si>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</si>
  <si>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</si>
  <si>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</si>
  <si>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</si>
  <si>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</si>
  <si>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</si>
  <si>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</si>
  <si>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</si>
  <si>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</si>
  <si>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</si>
  <si>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</si>
  <si>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</si>
  <si>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</si>
  <si>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</si>
  <si>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</si>
  <si>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</si>
  <si>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</si>
  <si>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</si>
  <si>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</si>
  <si>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</si>
  <si>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</si>
  <si>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</si>
  <si>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</si>
  <si>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</si>
  <si>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</si>
  <si>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</si>
  <si>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</si>
  <si>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</si>
  <si>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</si>
  <si>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</si>
  <si>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</si>
  <si>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</si>
  <si>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</si>
  <si>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</si>
  <si>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</si>
  <si>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</si>
  <si>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</si>
  <si>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</si>
  <si>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</si>
  <si>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</si>
  <si>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</si>
  <si>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</si>
  <si>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</si>
  <si>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</si>
  <si>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</si>
  <si>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</si>
  <si>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</si>
  <si>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</si>
  <si>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</si>
  <si>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</si>
  <si>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</si>
  <si>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</si>
  <si>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</si>
  <si>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</si>
  <si>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</si>
  <si>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</si>
  <si>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</si>
  <si>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</si>
  <si>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</si>
  <si>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</si>
  <si>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</si>
  <si>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</si>
  <si>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</si>
  <si>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</si>
  <si>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</si>
  <si>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</si>
  <si>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</si>
  <si>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</si>
  <si>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</si>
  <si>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</si>
  <si>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</si>
  <si>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</si>
  <si>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</si>
  <si>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</si>
  <si>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</si>
  <si>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</si>
  <si>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</si>
  <si>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</si>
  <si>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</si>
  <si>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</si>
  <si>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</si>
  <si>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</si>
  <si>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</si>
  <si>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</si>
  <si>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</si>
  <si>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</si>
  <si>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</si>
  <si>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</si>
  <si>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</si>
  <si>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</si>
  <si>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</si>
  <si>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</si>
  <si>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</si>
  <si>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</si>
  <si>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</si>
  <si>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</si>
  <si>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</si>
  <si>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</si>
  <si>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</si>
  <si>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</si>
  <si>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</si>
  <si>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</si>
  <si>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</si>
  <si>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</si>
  <si>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</si>
  <si>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</si>
  <si>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</si>
  <si>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</si>
  <si>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</si>
  <si>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</si>
  <si>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</si>
  <si>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</si>
  <si>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</si>
  <si>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</si>
  <si>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</si>
  <si>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</si>
  <si>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</si>
  <si>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</si>
  <si>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</si>
  <si>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</si>
  <si>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</si>
  <si>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</si>
  <si>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</si>
  <si>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</si>
  <si>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</si>
  <si>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</si>
  <si>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</si>
  <si>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</si>
  <si>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</si>
  <si>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</si>
  <si>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</si>
  <si>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</si>
  <si>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</si>
  <si>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</si>
  <si>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</si>
  <si>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</si>
  <si>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</si>
  <si>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</si>
  <si>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</si>
  <si>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</si>
  <si>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</si>
  <si>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</si>
  <si>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</si>
  <si>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</si>
  <si>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</si>
  <si>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</si>
  <si>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</si>
  <si>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</si>
  <si>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</si>
  <si>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</si>
  <si>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</si>
  <si>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</si>
  <si>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</si>
  <si>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</si>
  <si>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</si>
  <si>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</si>
  <si>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</si>
  <si>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</si>
  <si>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</si>
  <si>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</si>
  <si>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</si>
  <si>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</si>
  <si>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</si>
  <si>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</si>
  <si>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</si>
  <si>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</si>
  <si>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</si>
  <si>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</si>
  <si>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</si>
  <si>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</si>
  <si>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</si>
  <si>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</si>
  <si>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</si>
  <si>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</si>
  <si>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</si>
  <si>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</si>
  <si>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</si>
  <si>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</si>
  <si>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</si>
  <si>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</si>
  <si>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</si>
  <si>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</si>
  <si>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</si>
  <si>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</si>
  <si>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</si>
  <si>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</si>
  <si>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</si>
  <si>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</si>
  <si>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</si>
  <si>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</si>
  <si>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</si>
  <si>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</si>
  <si>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</si>
  <si>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</si>
  <si>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</si>
  <si>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</si>
  <si>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</si>
  <si>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</si>
  <si>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</si>
  <si>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</si>
  <si>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</si>
  <si>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</si>
  <si>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</si>
  <si>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</si>
  <si>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</si>
  <si>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</si>
  <si>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</si>
  <si>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</si>
  <si>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</si>
  <si>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</si>
  <si>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</si>
  <si>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</si>
  <si>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</si>
  <si>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</si>
  <si>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</si>
  <si>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</si>
  <si>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</si>
  <si>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</si>
  <si>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</si>
  <si>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</si>
  <si>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</si>
  <si>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</si>
  <si>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</si>
  <si>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</si>
  <si>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</si>
  <si>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</si>
  <si>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</si>
  <si>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</si>
  <si>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</si>
  <si>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</si>
  <si>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</si>
  <si>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</si>
  <si>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</si>
  <si>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</si>
  <si>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</si>
  <si>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</si>
  <si>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</si>
  <si>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</si>
  <si>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</si>
  <si>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</si>
  <si>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</si>
  <si>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</si>
  <si>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</si>
  <si>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</si>
  <si>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</si>
  <si>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</si>
  <si>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</si>
  <si>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</si>
  <si>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</si>
  <si>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</si>
  <si>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</si>
  <si>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</si>
  <si>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</si>
  <si>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</si>
  <si>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</si>
  <si>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</si>
  <si>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</si>
  <si>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</si>
  <si>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</si>
  <si>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</si>
  <si>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</si>
  <si>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</si>
  <si>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</si>
  <si>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</si>
  <si>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</si>
  <si>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</si>
  <si>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</si>
  <si>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</si>
  <si>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</si>
  <si>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</si>
  <si>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</si>
  <si>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</si>
  <si>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</si>
  <si>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</si>
  <si>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</si>
  <si>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</si>
  <si>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</si>
  <si>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</si>
  <si>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</si>
  <si>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</si>
  <si>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</si>
  <si>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</si>
  <si>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</si>
  <si>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</si>
  <si>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</si>
  <si>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</si>
  <si>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</si>
  <si>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</si>
  <si>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</si>
  <si>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</si>
  <si>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</si>
  <si>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</si>
  <si>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</si>
  <si>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</si>
  <si>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</si>
  <si>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</si>
  <si>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</si>
  <si>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</si>
  <si>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</si>
  <si>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</si>
  <si>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</si>
  <si>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</si>
  <si>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</si>
  <si>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</si>
  <si>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</si>
  <si>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</si>
  <si>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</si>
  <si>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</si>
  <si>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</si>
  <si>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</si>
  <si>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</si>
  <si>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</si>
  <si>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</si>
  <si>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</si>
  <si>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</si>
  <si>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</si>
  <si>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</si>
  <si>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</si>
  <si>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</si>
  <si>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</si>
  <si>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</si>
  <si>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</si>
  <si>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</si>
  <si>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</si>
  <si>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</si>
  <si>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</si>
  <si>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</si>
  <si>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</si>
  <si>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</si>
  <si>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</si>
  <si>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</si>
  <si>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</si>
  <si>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</si>
  <si>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</si>
  <si>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</si>
  <si>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</si>
  <si>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</si>
  <si>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</si>
  <si>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</si>
  <si>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</si>
  <si>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</si>
  <si>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</si>
  <si>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</si>
  <si>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</si>
  <si>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</si>
  <si>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</si>
  <si>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</si>
  <si>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</si>
  <si>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</si>
  <si>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</si>
  <si>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</si>
  <si>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</si>
  <si>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</si>
  <si>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</si>
  <si>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</si>
  <si>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</si>
  <si>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</si>
  <si>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</si>
  <si>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</si>
  <si>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</si>
  <si>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</si>
  <si>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</si>
  <si>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</si>
  <si>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</si>
  <si>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</si>
  <si>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</si>
  <si>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</si>
  <si>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</si>
  <si>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</si>
  <si>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</si>
  <si>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</si>
  <si>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</si>
  <si>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</si>
  <si>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</si>
  <si>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</si>
  <si>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</si>
  <si>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</si>
  <si>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</si>
  <si>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</si>
  <si>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</si>
  <si>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</si>
  <si>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</si>
  <si>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</si>
  <si>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</si>
  <si>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</si>
  <si>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</si>
  <si>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</si>
  <si>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</si>
  <si>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</si>
  <si>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</si>
  <si>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</si>
  <si>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</si>
  <si>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</si>
  <si>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</si>
  <si>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</si>
  <si>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</si>
  <si>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</si>
  <si>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</si>
  <si>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</si>
  <si>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</si>
  <si>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</si>
  <si>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</si>
  <si>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</si>
  <si>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</si>
  <si>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</si>
  <si>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</si>
  <si>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</si>
  <si>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</si>
  <si>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</si>
  <si>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</si>
  <si>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</si>
  <si>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</si>
  <si>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</si>
  <si>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</si>
  <si>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</si>
  <si>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</si>
  <si>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</si>
  <si>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</si>
  <si>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</si>
  <si>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</si>
  <si>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</si>
  <si>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</si>
  <si>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</si>
  <si>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</si>
  <si>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</si>
  <si>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</si>
  <si>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</si>
  <si>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</si>
  <si>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</si>
  <si>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</si>
  <si>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</si>
  <si>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</si>
  <si>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</si>
  <si>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</si>
  <si>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</si>
  <si>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</si>
  <si>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</si>
  <si>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</si>
  <si>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</si>
  <si>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</si>
  <si>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</si>
  <si>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</si>
  <si>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</si>
  <si>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</si>
  <si>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</si>
  <si>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</si>
  <si>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</si>
  <si>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</si>
  <si>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</si>
  <si>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</si>
  <si>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</si>
  <si>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</si>
  <si>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</si>
  <si>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</si>
  <si>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</si>
  <si>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</si>
  <si>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</si>
  <si>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</si>
  <si>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</si>
  <si>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</si>
  <si>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</si>
  <si>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</si>
  <si>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</si>
  <si>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</si>
  <si>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</si>
  <si>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</si>
  <si>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</si>
  <si>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</si>
  <si>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</si>
  <si>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</si>
  <si>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</si>
  <si>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</si>
  <si>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</si>
  <si>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</si>
  <si>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</si>
  <si>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</si>
  <si>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</si>
  <si>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</si>
  <si>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</si>
  <si>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</si>
  <si>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</si>
  <si>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</si>
  <si>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</si>
  <si>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</si>
  <si>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</si>
  <si>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</si>
  <si>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</si>
  <si>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</si>
  <si>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</si>
  <si>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</si>
  <si>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</si>
  <si>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</si>
  <si>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</si>
  <si>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</si>
  <si>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</si>
  <si>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</si>
  <si>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</si>
  <si>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</si>
  <si>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</si>
  <si>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</si>
  <si>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</si>
  <si>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</si>
  <si>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</si>
  <si>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</si>
  <si>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</si>
  <si>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</si>
  <si>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</si>
  <si>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</si>
  <si>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</si>
  <si>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</si>
  <si>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</si>
  <si>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</si>
  <si>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</si>
  <si>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</si>
  <si>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</si>
  <si>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</si>
  <si>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</si>
  <si>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</si>
  <si>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</si>
  <si>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</si>
  <si>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</si>
  <si>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</si>
  <si>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</si>
  <si>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</si>
  <si>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</si>
  <si>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</si>
  <si>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</si>
  <si>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</si>
  <si>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</si>
  <si>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</si>
  <si>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</si>
  <si>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</si>
  <si>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</si>
  <si>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</si>
  <si>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</si>
  <si>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</si>
  <si>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</si>
  <si>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</si>
  <si>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</si>
  <si>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</si>
  <si>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</si>
  <si>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</si>
  <si>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</si>
  <si>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</si>
  <si>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</si>
  <si>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</si>
  <si>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</si>
  <si>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</si>
  <si>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</si>
  <si>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</si>
  <si>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</si>
  <si>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</si>
  <si>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</si>
  <si>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</si>
  <si>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</si>
  <si>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</si>
  <si>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</si>
  <si>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</si>
  <si>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</si>
  <si>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</si>
  <si>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</si>
  <si>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</si>
  <si>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</si>
  <si>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</si>
  <si>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</si>
  <si>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</si>
  <si>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</si>
  <si>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</si>
  <si>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</si>
  <si>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</si>
  <si>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</si>
  <si>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</si>
  <si>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</si>
  <si>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</si>
  <si>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</si>
  <si>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</si>
  <si>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</si>
  <si>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</si>
  <si>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</si>
  <si>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</si>
  <si>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</si>
  <si>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</si>
  <si>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</si>
  <si>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</si>
  <si>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</si>
  <si>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</si>
  <si>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</si>
  <si>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</si>
  <si>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</si>
  <si>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</si>
  <si>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</si>
  <si>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</si>
  <si>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</si>
  <si>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</si>
  <si>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</si>
  <si>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</si>
  <si>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</si>
  <si>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</si>
  <si>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</si>
  <si>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</si>
  <si>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</si>
  <si>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</si>
  <si>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</si>
  <si>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</si>
  <si>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</si>
  <si>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</si>
  <si>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</si>
  <si>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</si>
  <si>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</si>
  <si>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</si>
  <si>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</si>
  <si>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</si>
  <si>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</si>
  <si>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</si>
  <si>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</si>
  <si>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</si>
  <si>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</si>
  <si>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</si>
  <si>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</si>
  <si>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</si>
  <si>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</si>
  <si>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</si>
  <si>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</si>
  <si>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</si>
  <si>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</si>
  <si>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</si>
  <si>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</si>
  <si>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</si>
  <si>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</si>
  <si>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</si>
  <si>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</si>
  <si>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</si>
  <si>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</si>
  <si>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</si>
  <si>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</si>
  <si>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</si>
  <si>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</si>
  <si>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</si>
  <si>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</si>
  <si>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</si>
  <si>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</si>
  <si>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</si>
  <si>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</si>
  <si>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</si>
  <si>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</si>
  <si>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</si>
  <si>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</si>
  <si>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</si>
  <si>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</si>
  <si>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</si>
  <si>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</si>
  <si>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</si>
  <si>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</si>
  <si>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</si>
  <si>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</si>
  <si>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</si>
  <si>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</si>
  <si>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</si>
  <si>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</si>
  <si>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</si>
  <si>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</si>
  <si>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</si>
  <si>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</si>
  <si>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</si>
  <si>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</si>
  <si>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</si>
  <si>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</si>
  <si>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</si>
  <si>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</si>
  <si>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</si>
  <si>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</si>
  <si>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</si>
  <si>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</si>
  <si>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</si>
  <si>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</si>
  <si>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</si>
  <si>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</si>
  <si>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</si>
  <si>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</si>
  <si>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</si>
  <si>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</si>
  <si>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</si>
  <si>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</si>
  <si>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</si>
  <si>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</si>
  <si>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</si>
  <si>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</si>
  <si>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</si>
  <si>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</si>
  <si>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</si>
  <si>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</si>
  <si>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</si>
  <si>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</si>
  <si>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</si>
  <si>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</si>
  <si>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</si>
  <si>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</si>
  <si>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</si>
  <si>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</si>
  <si>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</si>
  <si>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</si>
  <si>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</si>
  <si>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</si>
  <si>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</si>
  <si>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</si>
  <si>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</si>
  <si>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</si>
  <si>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</si>
  <si>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</si>
  <si>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</si>
  <si>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</si>
  <si>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</si>
  <si>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</si>
  <si>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</si>
  <si>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</si>
  <si>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</si>
  <si>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</si>
  <si>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</si>
  <si>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</si>
  <si>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</si>
  <si>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</si>
  <si>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</si>
  <si>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</si>
  <si>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</si>
  <si>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</si>
  <si>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</si>
  <si>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</si>
  <si>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</si>
  <si>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</si>
  <si>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</si>
  <si>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</si>
  <si>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</si>
  <si>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</si>
  <si>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</si>
  <si>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</si>
  <si>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</si>
  <si>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</si>
  <si>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</si>
  <si>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</si>
  <si>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</si>
  <si>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</si>
  <si>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</si>
  <si>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</si>
  <si>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</si>
  <si>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</si>
  <si>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</si>
  <si>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</si>
  <si>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</si>
  <si>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</si>
  <si>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</si>
  <si>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</si>
  <si>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</si>
  <si>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</si>
  <si>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</si>
  <si>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</si>
  <si>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</si>
  <si>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</si>
  <si>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</si>
  <si>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</si>
  <si>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</si>
  <si>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</si>
  <si>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</si>
  <si>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</si>
  <si>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</si>
  <si>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</si>
  <si>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</si>
  <si>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</si>
  <si>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</si>
  <si>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</si>
  <si>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</si>
  <si>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</si>
  <si>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</si>
  <si>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</si>
  <si>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</si>
  <si>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</si>
  <si>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</si>
  <si>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</si>
  <si>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</si>
  <si>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</si>
  <si>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</si>
  <si>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</si>
  <si>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</si>
  <si>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</si>
  <si>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</si>
  <si>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</si>
  <si>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</si>
  <si>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</si>
  <si>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</si>
  <si>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</si>
  <si>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</si>
  <si>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</si>
  <si>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</si>
  <si>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</si>
  <si>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</si>
  <si>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</si>
  <si>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</si>
  <si>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</si>
  <si>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</si>
  <si>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</si>
  <si>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</si>
  <si>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</si>
  <si>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</si>
  <si>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</si>
  <si>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</si>
  <si>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</si>
  <si>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</si>
  <si>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</si>
  <si>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</si>
  <si>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</si>
  <si>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</si>
  <si>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</si>
  <si>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</si>
  <si>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</si>
  <si>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</si>
  <si>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</si>
  <si>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</si>
  <si>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</si>
  <si>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</si>
  <si>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</si>
  <si>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</si>
  <si>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</si>
  <si>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</si>
  <si>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</si>
  <si>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</si>
  <si>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</si>
  <si>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</si>
  <si>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</si>
  <si>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</si>
  <si>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</si>
  <si>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</si>
  <si>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</si>
  <si>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</si>
  <si>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</si>
  <si>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</si>
  <si>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</si>
  <si>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</si>
  <si>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</si>
  <si>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</si>
  <si>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</si>
  <si>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</si>
  <si>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</si>
  <si>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</si>
  <si>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</si>
  <si>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</si>
  <si>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</si>
  <si>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</si>
  <si>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</si>
  <si>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</si>
  <si>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</si>
  <si>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</si>
  <si>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</si>
  <si>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</si>
  <si>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</si>
  <si>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</si>
  <si>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</si>
  <si>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</si>
  <si>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</si>
  <si>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</si>
  <si>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</si>
  <si>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</si>
  <si>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</si>
  <si>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</si>
  <si>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</si>
  <si>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</si>
  <si>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</si>
  <si>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</si>
  <si>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</si>
  <si>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</si>
  <si>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</si>
  <si>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</si>
  <si>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</si>
  <si>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</si>
  <si>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</si>
  <si>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</si>
  <si>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</si>
  <si>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</si>
  <si>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</si>
  <si>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</si>
  <si>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</si>
  <si>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</si>
  <si>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</si>
  <si>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</si>
  <si>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</si>
  <si>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</si>
  <si>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</si>
  <si>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</si>
  <si>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</si>
  <si>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</si>
  <si>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</si>
  <si>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</si>
  <si>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</si>
  <si>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</si>
  <si>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</si>
  <si>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</si>
  <si>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</si>
  <si>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</si>
  <si>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</si>
  <si>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</si>
  <si>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</si>
  <si>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</si>
  <si>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</si>
  <si>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</si>
  <si>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</si>
  <si>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</si>
  <si>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</si>
  <si>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</si>
  <si>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</si>
  <si>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</si>
  <si>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</si>
  <si>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</si>
  <si>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</si>
  <si>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</si>
  <si>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</si>
  <si>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</si>
  <si>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</si>
  <si>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</si>
  <si>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</si>
  <si>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</si>
  <si>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</si>
  <si>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</si>
  <si>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</si>
  <si>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</si>
  <si>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</si>
  <si>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</si>
  <si>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</si>
  <si>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</si>
  <si>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</si>
  <si>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</si>
  <si>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</si>
  <si>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</si>
  <si>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</si>
  <si>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</si>
  <si>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</si>
  <si>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</si>
  <si>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</si>
  <si>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</si>
  <si>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</si>
  <si>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</si>
  <si>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</si>
  <si>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</si>
  <si>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</si>
  <si>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</si>
  <si>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</si>
  <si>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</si>
  <si>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</si>
  <si>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</si>
  <si>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</si>
  <si>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</si>
  <si>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</si>
  <si>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</si>
  <si>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</si>
  <si>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</si>
  <si>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</si>
  <si>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</si>
  <si>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</si>
  <si>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</si>
  <si>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</si>
  <si>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</si>
  <si>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</si>
  <si>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</si>
  <si>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</si>
  <si>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</si>
  <si>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</si>
  <si>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</si>
  <si>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</si>
  <si>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</si>
  <si>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</si>
  <si>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</si>
  <si>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</si>
  <si>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</si>
  <si>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</si>
  <si>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</si>
  <si>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</si>
  <si>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</si>
  <si>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</si>
  <si>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</si>
  <si>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</si>
  <si>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</si>
  <si>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</si>
  <si>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</si>
  <si>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</si>
  <si>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</si>
  <si>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</si>
  <si>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</si>
  <si>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</si>
  <si>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</si>
  <si>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</si>
  <si>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</si>
  <si>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</si>
  <si>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</si>
  <si>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</si>
  <si>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</si>
  <si>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</si>
  <si>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</si>
  <si>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</si>
  <si>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</si>
  <si>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</si>
  <si>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</si>
  <si>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</si>
  <si>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</si>
  <si>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</si>
  <si>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</si>
  <si>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</si>
  <si>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</si>
  <si>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</si>
  <si>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</si>
  <si>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</si>
  <si>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</si>
  <si>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</si>
  <si>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</si>
  <si>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</si>
  <si>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</si>
  <si>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</si>
  <si>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</si>
  <si>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</si>
  <si>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</si>
  <si>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</si>
  <si>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</si>
  <si>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</si>
  <si>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</si>
  <si>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</si>
  <si>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</si>
  <si>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</si>
  <si>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</si>
  <si>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</si>
  <si>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</si>
  <si>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</si>
  <si>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</si>
  <si>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</si>
  <si>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</si>
  <si>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</si>
  <si>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</si>
  <si>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</si>
  <si>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</si>
  <si>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</si>
  <si>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</si>
  <si>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</si>
  <si>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</si>
  <si>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</si>
  <si>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</si>
  <si>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</si>
  <si>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</si>
  <si>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</si>
  <si>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</si>
  <si>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</si>
  <si>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</si>
  <si>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</si>
  <si>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</si>
  <si>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</si>
  <si>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</si>
  <si>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</si>
  <si>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</si>
  <si>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</si>
  <si>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</si>
  <si>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</si>
  <si>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</si>
  <si>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</si>
  <si>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</si>
  <si>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</si>
  <si>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</si>
  <si>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</si>
  <si>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</si>
  <si>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</si>
  <si>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</si>
  <si>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</si>
  <si>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</si>
  <si>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</si>
  <si>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</si>
  <si>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</si>
  <si>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</si>
  <si>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</si>
  <si>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</si>
  <si>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</si>
  <si>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</si>
  <si>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</si>
  <si>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</si>
  <si>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</si>
  <si>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</si>
  <si>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</si>
  <si>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</si>
  <si>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</si>
  <si>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</si>
  <si>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</si>
  <si>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</si>
  <si>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</si>
  <si>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</si>
  <si>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</si>
  <si>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</si>
  <si>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</si>
  <si>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</si>
  <si>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</si>
  <si>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</si>
  <si>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</si>
  <si>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</si>
  <si>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</si>
  <si>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</si>
  <si>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</si>
  <si>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</si>
  <si>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</si>
  <si>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</si>
  <si>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</si>
  <si>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</si>
  <si>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</si>
  <si>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</si>
  <si>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</si>
  <si>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</si>
  <si>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</si>
  <si>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</si>
  <si>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</si>
  <si>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</si>
  <si>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</si>
  <si>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</si>
  <si>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</si>
  <si>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</si>
  <si>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</si>
  <si>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</si>
  <si>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</si>
  <si>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</si>
  <si>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</si>
  <si>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</si>
  <si>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</si>
  <si>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</si>
  <si>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</si>
  <si>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</si>
  <si>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</si>
  <si>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</si>
  <si>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</si>
  <si>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</si>
  <si>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</si>
  <si>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</si>
  <si>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</si>
  <si>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</si>
  <si>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</si>
  <si>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</si>
  <si>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</si>
  <si>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</si>
  <si>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</si>
  <si>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</si>
  <si>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</si>
  <si>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</si>
  <si>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</si>
  <si>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</si>
  <si>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</si>
  <si>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</si>
  <si>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</si>
  <si>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</si>
  <si>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</si>
  <si>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</si>
  <si>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</si>
  <si>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</si>
  <si>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</si>
  <si>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</si>
  <si>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</si>
  <si>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</si>
  <si>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</si>
  <si>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</si>
  <si>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</si>
  <si>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</si>
  <si>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</si>
  <si>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</si>
  <si>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</si>
  <si>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</si>
  <si>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</si>
  <si>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</si>
  <si>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</si>
  <si>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</si>
  <si>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</si>
  <si>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</si>
  <si>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</si>
  <si>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</si>
  <si>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</si>
  <si>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</si>
  <si>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</si>
  <si>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</si>
  <si>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</si>
  <si>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</si>
  <si>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</si>
  <si>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</si>
  <si>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</si>
  <si>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</si>
  <si>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</si>
  <si>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</si>
  <si>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</si>
  <si>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</si>
  <si>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</si>
  <si>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</si>
  <si>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</si>
  <si>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</si>
  <si>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</si>
  <si>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</si>
  <si>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</si>
  <si>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</si>
  <si>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</si>
  <si>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</si>
  <si>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</si>
  <si>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</si>
  <si>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</si>
  <si>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</si>
  <si>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</si>
  <si>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</si>
  <si>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</si>
  <si>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</si>
  <si>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</si>
  <si>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</si>
  <si>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</si>
  <si>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</si>
  <si>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</si>
  <si>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</si>
  <si>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</si>
  <si>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</si>
  <si>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</si>
  <si>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</si>
  <si>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</si>
  <si>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</si>
  <si>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</si>
  <si>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</si>
  <si>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</si>
  <si>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</si>
  <si>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</si>
  <si>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</si>
  <si>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</si>
  <si>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</si>
  <si>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</si>
  <si>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</si>
  <si>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</si>
  <si>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</si>
  <si>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</si>
  <si>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</si>
  <si>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</si>
  <si>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</si>
  <si>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</si>
  <si>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</si>
  <si>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</si>
  <si>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</si>
  <si>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</si>
  <si>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</si>
  <si>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</si>
  <si>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</si>
  <si>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</si>
  <si>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</si>
  <si>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</si>
  <si>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</si>
  <si>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</si>
  <si>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</si>
  <si>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</si>
  <si>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</si>
  <si>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</si>
  <si>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</si>
  <si>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</si>
  <si>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</si>
  <si>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</si>
  <si>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</si>
  <si>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</si>
  <si>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</si>
  <si>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</si>
  <si>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</si>
  <si>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</si>
  <si>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</si>
  <si>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</si>
  <si>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</si>
  <si>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</si>
  <si>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</si>
  <si>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</si>
  <si>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</si>
  <si>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</si>
  <si>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</si>
  <si>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</si>
  <si>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</si>
  <si>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</si>
  <si>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</si>
  <si>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</si>
  <si>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</si>
  <si>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</si>
  <si>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</si>
  <si>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</si>
  <si>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</si>
  <si>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</si>
  <si>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</si>
  <si>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</si>
  <si>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</si>
  <si>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</si>
  <si>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</si>
  <si>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</si>
  <si>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</si>
  <si>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</si>
  <si>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</si>
  <si>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</si>
  <si>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</si>
  <si>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</si>
  <si>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</si>
  <si>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</si>
  <si>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</si>
  <si>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</si>
  <si>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</si>
  <si>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</si>
  <si>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</si>
  <si>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</si>
  <si>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</si>
  <si>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</si>
  <si>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</si>
  <si>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</si>
  <si>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</si>
  <si>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</si>
  <si>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</si>
  <si>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</si>
  <si>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</si>
  <si>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</si>
  <si>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</si>
  <si>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</si>
  <si>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</si>
  <si>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</si>
  <si>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</si>
  <si>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</si>
  <si>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</si>
  <si>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</si>
  <si>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</si>
  <si>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</si>
  <si>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</si>
  <si>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</si>
  <si>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</si>
  <si>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</si>
  <si>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</si>
  <si>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</si>
  <si>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</si>
  <si>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</si>
  <si>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</si>
  <si>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</si>
  <si>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</si>
  <si>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</si>
  <si>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</si>
  <si>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</si>
  <si>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</si>
  <si>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</si>
  <si>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</si>
  <si>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</si>
  <si>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</si>
  <si>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</si>
  <si>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</si>
  <si>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</si>
  <si>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</si>
  <si>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</si>
  <si>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</si>
  <si>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</si>
  <si>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</si>
  <si>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</si>
  <si>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</si>
  <si>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</si>
  <si>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</si>
  <si>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</si>
  <si>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</si>
  <si>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</si>
  <si>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</si>
  <si>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</si>
  <si>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</si>
  <si>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</si>
  <si>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</si>
  <si>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</si>
  <si>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</si>
  <si>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</si>
  <si>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</si>
  <si>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</si>
  <si>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</si>
  <si>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</si>
  <si>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</si>
  <si>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</si>
  <si>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</si>
  <si>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</si>
  <si>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</si>
  <si>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</si>
  <si>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</si>
  <si>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</si>
  <si>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</si>
  <si>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</si>
  <si>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</si>
  <si>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</si>
  <si>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</si>
  <si>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</si>
  <si>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</si>
  <si>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</si>
  <si>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</si>
  <si>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</si>
  <si>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</si>
  <si>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</si>
  <si>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</si>
  <si>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</si>
  <si>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</si>
  <si>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</si>
  <si>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</si>
  <si>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</si>
  <si>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</si>
  <si>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</si>
  <si>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</si>
  <si>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</si>
  <si>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</si>
  <si>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</si>
  <si>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</si>
  <si>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</si>
  <si>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</si>
  <si>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</si>
  <si>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</si>
  <si>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</si>
  <si>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</si>
  <si>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</si>
  <si>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</si>
  <si>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</si>
  <si>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</si>
  <si>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</si>
  <si>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</si>
  <si>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</si>
  <si>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</si>
  <si>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</si>
  <si>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</si>
  <si>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</si>
  <si>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</si>
  <si>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</si>
  <si>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</si>
  <si>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</si>
  <si>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</si>
  <si>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</si>
  <si>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</si>
  <si>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</si>
  <si>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</si>
  <si>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</si>
  <si>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</si>
  <si>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</si>
  <si>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</si>
  <si>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</si>
  <si>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</si>
  <si>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</si>
  <si>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</si>
  <si>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</si>
  <si>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</si>
  <si>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</si>
  <si>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</si>
  <si>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</si>
  <si>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</si>
  <si>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</si>
  <si>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</si>
  <si>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</si>
  <si>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</si>
  <si>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</si>
  <si>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</si>
  <si>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</si>
  <si>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</si>
  <si>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</si>
  <si>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</si>
  <si>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</si>
  <si>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</si>
  <si>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</si>
  <si>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</si>
  <si>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</si>
  <si>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</si>
  <si>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</si>
  <si>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</si>
  <si>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</si>
  <si>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</si>
  <si>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</si>
  <si>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</si>
  <si>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</si>
  <si>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</si>
  <si>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</si>
  <si>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</si>
  <si>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</si>
  <si>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</si>
  <si>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</si>
  <si>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</si>
  <si>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</si>
  <si>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</si>
  <si>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</si>
  <si>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</si>
  <si>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</si>
  <si>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</si>
  <si>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</si>
  <si>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</si>
  <si>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</si>
  <si>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</si>
  <si>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</si>
  <si>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</si>
  <si>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</si>
  <si>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</si>
  <si>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</si>
  <si>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</si>
  <si>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</si>
  <si>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</si>
  <si>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</si>
  <si>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</si>
  <si>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</si>
  <si>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</si>
  <si>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</si>
  <si>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</si>
  <si>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</si>
  <si>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</si>
  <si>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</si>
  <si>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</si>
  <si>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</si>
  <si>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</si>
  <si>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</si>
  <si>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</si>
  <si>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</si>
  <si>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</si>
  <si>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</si>
  <si>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</si>
  <si>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</si>
  <si>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</si>
  <si>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</si>
  <si>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</si>
  <si>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</si>
  <si>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</si>
  <si>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</si>
  <si>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</si>
  <si>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</si>
  <si>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</si>
  <si>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</si>
  <si>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</si>
  <si>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</si>
  <si>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</si>
  <si>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</si>
  <si>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</si>
  <si>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</si>
  <si>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</si>
  <si>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</si>
  <si>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</si>
  <si>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</si>
  <si>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</si>
  <si>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</si>
  <si>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</si>
  <si>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</si>
  <si>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</si>
  <si>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</si>
  <si>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</si>
  <si>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</si>
  <si>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</si>
  <si>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</si>
  <si>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</si>
  <si>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</si>
  <si>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</si>
  <si>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</si>
  <si>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</si>
  <si>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</si>
  <si>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</si>
  <si>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</si>
  <si>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</si>
  <si>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</si>
  <si>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</si>
  <si>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</si>
  <si>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</si>
  <si>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</si>
  <si>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</si>
  <si>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</si>
  <si>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</si>
  <si>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</si>
  <si>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</si>
  <si>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</si>
  <si>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</si>
  <si>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</si>
  <si>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</si>
  <si>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</si>
  <si>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</si>
  <si>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</si>
  <si>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</si>
  <si>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</si>
  <si>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</si>
  <si>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</si>
  <si>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</si>
  <si>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</si>
  <si>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</si>
  <si>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</si>
  <si>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</si>
  <si>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</si>
  <si>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</si>
  <si>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</si>
  <si>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</si>
  <si>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</si>
  <si>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</si>
  <si>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</si>
  <si>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</si>
  <si>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</si>
  <si>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</si>
  <si>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</si>
  <si>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</si>
  <si>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</si>
  <si>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</si>
  <si>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</si>
  <si>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</si>
  <si>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</si>
  <si>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</si>
  <si>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</si>
  <si>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</si>
  <si>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</si>
  <si>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</si>
  <si>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</si>
  <si>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</si>
  <si>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</si>
  <si>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</si>
  <si>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</si>
  <si>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</si>
  <si>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</si>
  <si>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</si>
  <si>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</si>
  <si>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</si>
  <si>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</si>
  <si>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</si>
  <si>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</si>
  <si>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</si>
  <si>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</si>
  <si>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</si>
  <si>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</si>
  <si>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</si>
  <si>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</si>
  <si>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</si>
  <si>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</si>
  <si>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</si>
  <si>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</si>
  <si>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</si>
  <si>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</si>
  <si>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</si>
  <si>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</si>
  <si>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</si>
  <si>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</si>
  <si>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</si>
  <si>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</si>
  <si>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</si>
  <si>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</si>
  <si>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</si>
  <si>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</si>
  <si>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</si>
  <si>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</si>
  <si>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</si>
  <si>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</si>
  <si>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</si>
  <si>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</si>
  <si>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</si>
  <si>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</si>
  <si>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</si>
  <si>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</si>
  <si>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</si>
  <si>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</si>
  <si>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</si>
  <si>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</si>
  <si>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</si>
  <si>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</si>
  <si>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</si>
  <si>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</si>
  <si>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</si>
  <si>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</si>
  <si>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</si>
  <si>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</si>
  <si>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</si>
  <si>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</si>
  <si>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</si>
  <si>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</si>
  <si>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</si>
  <si>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</si>
  <si>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</si>
  <si>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</si>
  <si>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</si>
  <si>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</si>
  <si>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</si>
  <si>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</si>
  <si>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</si>
  <si>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</si>
  <si>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</si>
  <si>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</si>
  <si>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</si>
  <si>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</si>
  <si>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</si>
  <si>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</si>
  <si>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</si>
  <si>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</si>
  <si>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</si>
  <si>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</si>
  <si>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</si>
  <si>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</si>
  <si>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</si>
  <si>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</si>
  <si>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</si>
  <si>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</si>
  <si>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</si>
  <si>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</si>
  <si>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</si>
  <si>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</si>
  <si>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</si>
  <si>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</si>
  <si>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</si>
  <si>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</si>
  <si>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</si>
  <si>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</si>
  <si>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</si>
  <si>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</si>
  <si>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</si>
  <si>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</si>
  <si>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</si>
  <si>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</si>
  <si>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</si>
  <si>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</si>
  <si>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</si>
  <si>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</si>
  <si>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</si>
  <si>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</si>
  <si>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</si>
  <si>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</si>
  <si>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</si>
  <si>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</si>
  <si>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</si>
  <si>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</si>
  <si>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</si>
  <si>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</si>
  <si>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</si>
  <si>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</si>
  <si>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</si>
  <si>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</si>
  <si>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</si>
  <si>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</si>
  <si>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</si>
  <si>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</si>
  <si>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</si>
  <si>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</si>
  <si>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</si>
  <si>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</si>
  <si>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</si>
  <si>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</si>
  <si>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</si>
  <si>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</si>
  <si>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</si>
  <si>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</si>
  <si>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</si>
  <si>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</si>
  <si>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</si>
  <si>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</si>
  <si>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</si>
  <si>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</si>
  <si>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</si>
  <si>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</si>
  <si>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</si>
  <si>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</si>
  <si>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</si>
  <si>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</si>
  <si>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</si>
  <si>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</si>
  <si>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</si>
  <si>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</si>
  <si>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</si>
  <si>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</si>
  <si>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</si>
  <si>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</si>
  <si>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</si>
  <si>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</si>
  <si>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</si>
  <si>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</si>
  <si>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</si>
  <si>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</si>
  <si>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</si>
  <si>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</si>
  <si>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</si>
  <si>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</si>
  <si>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</si>
  <si>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</si>
  <si>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</si>
  <si>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</si>
  <si>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</si>
  <si>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</si>
  <si>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</si>
  <si>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</si>
  <si>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</si>
  <si>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</si>
  <si>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</si>
  <si>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</si>
  <si>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</si>
  <si>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</si>
  <si>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</si>
  <si>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</si>
  <si>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</si>
  <si>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</si>
  <si>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</si>
  <si>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</si>
  <si>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</si>
  <si>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</si>
  <si>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</si>
  <si>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</si>
  <si>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</si>
  <si>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</si>
  <si>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</si>
  <si>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</si>
  <si>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</si>
  <si>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</si>
  <si>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</si>
  <si>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</si>
  <si>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</si>
  <si>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</si>
  <si>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</si>
  <si>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</si>
  <si>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</si>
  <si>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</si>
  <si>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</si>
  <si>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</si>
  <si>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</si>
  <si>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</si>
  <si>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</si>
  <si>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</si>
  <si>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</si>
  <si>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</si>
  <si>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</si>
  <si>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</si>
  <si>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</si>
  <si>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</si>
  <si>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</si>
  <si>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</si>
  <si>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</si>
  <si>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</si>
  <si>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</si>
  <si>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</si>
  <si>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</si>
  <si>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</si>
  <si>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</si>
  <si>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</si>
  <si>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</si>
  <si>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</si>
  <si>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</si>
  <si>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</si>
  <si>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</si>
  <si>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</si>
  <si>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</si>
  <si>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</si>
  <si>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</si>
  <si>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</si>
  <si>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</si>
  <si>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</si>
  <si>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</si>
  <si>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</si>
  <si>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</si>
  <si>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</si>
  <si>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</si>
  <si>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</si>
  <si>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</si>
  <si>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</si>
  <si>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</si>
  <si>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</si>
  <si>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</si>
  <si>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</si>
  <si>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</si>
  <si>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</si>
  <si>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</si>
  <si>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</si>
  <si>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</si>
  <si>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</si>
  <si>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</si>
  <si>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</si>
  <si>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</si>
  <si>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</si>
  <si>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</si>
  <si>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</si>
  <si>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</si>
  <si>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</si>
  <si>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</si>
  <si>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</si>
  <si>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</si>
  <si>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</si>
  <si>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</si>
  <si>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</si>
  <si>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</si>
  <si>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</si>
  <si>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</si>
  <si>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</si>
  <si>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</si>
  <si>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</si>
  <si>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</si>
  <si>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</si>
  <si>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</si>
  <si>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</si>
  <si>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</si>
  <si>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</si>
  <si>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</si>
  <si>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</si>
  <si>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</si>
  <si>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</si>
  <si>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</si>
  <si>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</si>
  <si>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</si>
  <si>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</si>
  <si>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</si>
  <si>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</si>
  <si>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</si>
  <si>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</si>
  <si>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</si>
  <si>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</si>
  <si>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</si>
  <si>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</si>
  <si>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</si>
  <si>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</si>
  <si>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</si>
  <si>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</si>
  <si>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</si>
  <si>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</si>
  <si>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</si>
  <si>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</si>
  <si>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</si>
  <si>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</si>
  <si>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</si>
  <si>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</si>
  <si>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</si>
  <si>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</si>
  <si>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</si>
  <si>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</si>
  <si>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</si>
  <si>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</si>
  <si>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</si>
  <si>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</si>
  <si>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</si>
  <si>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</si>
  <si>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</si>
  <si>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</si>
  <si>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</si>
  <si>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</si>
  <si>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</si>
  <si>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</si>
  <si>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</si>
  <si>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</si>
  <si>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</si>
  <si>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</si>
  <si>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</si>
  <si>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</si>
  <si>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</si>
  <si>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</si>
  <si>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</si>
  <si>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</si>
  <si>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</si>
  <si>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</si>
  <si>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</si>
  <si>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</si>
  <si>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</si>
  <si>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</si>
  <si>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</si>
  <si>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</si>
  <si>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</si>
  <si>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</si>
  <si>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</si>
  <si>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</si>
  <si>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</si>
  <si>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</si>
  <si>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</si>
  <si>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</si>
  <si>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</si>
  <si>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</si>
  <si>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</si>
  <si>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</si>
  <si>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</si>
  <si>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</si>
  <si>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</si>
  <si>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</si>
  <si>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</si>
  <si>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</si>
  <si>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</si>
  <si>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</si>
  <si>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</si>
  <si>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</si>
  <si>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</si>
  <si>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</si>
  <si>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</si>
  <si>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</si>
  <si>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</si>
  <si>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</si>
  <si>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</si>
  <si>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</si>
  <si>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</si>
  <si>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</si>
  <si>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</si>
  <si>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</si>
  <si>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</si>
  <si>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</si>
  <si>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</si>
  <si>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</si>
  <si>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</si>
  <si>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</si>
  <si>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</si>
  <si>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</si>
  <si>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</si>
  <si>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</si>
  <si>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</si>
  <si>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</si>
  <si>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</si>
  <si>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</si>
  <si>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</si>
  <si>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</si>
  <si>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</si>
  <si>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</si>
  <si>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</si>
  <si>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</si>
  <si>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</si>
  <si>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</si>
  <si>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</si>
  <si>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</si>
  <si>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</si>
  <si>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</si>
  <si>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</si>
  <si>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</si>
  <si>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</si>
  <si>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</si>
  <si>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</si>
  <si>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</si>
  <si>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</si>
  <si>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</si>
  <si>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</si>
  <si>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</si>
  <si>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</si>
  <si>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</si>
  <si>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</si>
  <si>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</si>
  <si>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</si>
  <si>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</si>
  <si>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</si>
  <si>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</si>
  <si>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</si>
  <si>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</si>
  <si>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</si>
  <si>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</si>
  <si>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</si>
  <si>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</si>
  <si>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</si>
  <si>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</si>
  <si>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</si>
  <si>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</si>
  <si>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</si>
  <si>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</si>
  <si>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</si>
  <si>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</si>
  <si>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</si>
  <si>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</si>
  <si>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</si>
  <si>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</si>
  <si>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</si>
  <si>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</si>
  <si>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</si>
  <si>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</si>
  <si>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</si>
  <si>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</si>
  <si>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</si>
  <si>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</si>
  <si>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</si>
  <si>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</si>
  <si>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</si>
  <si>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</si>
  <si>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</si>
  <si>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</si>
  <si>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</si>
  <si>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</si>
  <si>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</si>
  <si>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</si>
  <si>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</si>
  <si>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</si>
  <si>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</si>
  <si>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</si>
  <si>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</si>
  <si>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</si>
  <si>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</si>
  <si>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</si>
  <si>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</si>
  <si>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</si>
  <si>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</si>
  <si>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</si>
  <si>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</si>
  <si>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</si>
  <si>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</si>
  <si>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</si>
  <si>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</si>
  <si>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</si>
  <si>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</si>
  <si>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</si>
  <si>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</si>
  <si>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</si>
  <si>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</si>
  <si>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</si>
  <si>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</si>
  <si>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</si>
  <si>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</si>
  <si>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</si>
  <si>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</si>
  <si>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</si>
  <si>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</si>
  <si>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</si>
  <si>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</si>
  <si>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</si>
  <si>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</si>
  <si>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</si>
  <si>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</si>
  <si>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</si>
  <si>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</si>
  <si>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</si>
  <si>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</si>
  <si>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</si>
  <si>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</si>
  <si>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</si>
  <si>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</si>
  <si>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</si>
  <si>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</si>
  <si>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</si>
  <si>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</si>
  <si>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</si>
  <si>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</si>
  <si>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</si>
  <si>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</si>
  <si>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</si>
  <si>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</si>
  <si>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</si>
  <si>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</si>
  <si>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</si>
  <si>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</si>
  <si>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</si>
  <si>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</si>
  <si>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</si>
  <si>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</si>
  <si>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</si>
  <si>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</si>
  <si>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</si>
  <si>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</si>
  <si>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</si>
  <si>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</si>
  <si>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</si>
  <si>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</si>
  <si>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</si>
  <si>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</si>
  <si>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</si>
  <si>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</si>
  <si>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</si>
  <si>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</si>
  <si>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</si>
  <si>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</si>
  <si>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</si>
  <si>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</si>
  <si>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</si>
  <si>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</si>
  <si>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</si>
  <si>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</si>
  <si>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</si>
  <si>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</si>
  <si>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</si>
  <si>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</si>
  <si>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</si>
  <si>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</si>
  <si>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</si>
  <si>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</si>
  <si>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</si>
  <si>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</si>
  <si>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</si>
  <si>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</si>
  <si>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</si>
  <si>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</si>
  <si>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</si>
  <si>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</si>
  <si>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</si>
  <si>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</si>
  <si>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</si>
  <si>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</si>
  <si>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</si>
  <si>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</si>
  <si>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</si>
  <si>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</si>
  <si>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</si>
  <si>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</si>
  <si>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</si>
  <si>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</si>
  <si>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</si>
  <si>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</si>
  <si>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</si>
  <si>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</si>
  <si>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</si>
  <si>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</si>
  <si>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</si>
  <si>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</si>
  <si>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</si>
  <si>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</si>
  <si>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</si>
  <si>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</si>
  <si>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</si>
  <si>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</si>
  <si>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</si>
  <si>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</si>
  <si>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</si>
  <si>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</si>
  <si>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</si>
  <si>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</si>
  <si>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</si>
  <si>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</si>
  <si>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</si>
  <si>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</si>
  <si>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</si>
  <si>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</si>
  <si>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</si>
  <si>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</si>
  <si>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</si>
  <si>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</si>
  <si>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</si>
  <si>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</si>
  <si>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</si>
  <si>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</si>
  <si>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</si>
  <si>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</si>
  <si>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</si>
  <si>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</si>
  <si>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</si>
  <si>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</si>
  <si>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</si>
  <si>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</si>
  <si>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</si>
  <si>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</si>
  <si>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</si>
  <si>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</si>
  <si>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</si>
  <si>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</si>
  <si>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</si>
  <si>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</si>
  <si>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</si>
  <si>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</si>
  <si>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</si>
  <si>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</si>
  <si>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</si>
  <si>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</si>
  <si>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</si>
  <si>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</si>
  <si>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</si>
  <si>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</si>
  <si>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</si>
  <si>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</si>
  <si>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</si>
  <si>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</si>
  <si>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</si>
  <si>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</si>
  <si>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</si>
  <si>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</si>
  <si>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</si>
  <si>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</si>
  <si>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</si>
  <si>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</si>
  <si>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</si>
  <si>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</si>
  <si>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</si>
  <si>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</si>
  <si>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</si>
  <si>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</si>
  <si>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</si>
  <si>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</si>
  <si>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</si>
  <si>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</si>
  <si>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</si>
  <si>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</si>
  <si>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</si>
  <si>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</si>
  <si>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</si>
  <si>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</si>
  <si>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</si>
  <si>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</si>
  <si>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</si>
  <si>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</si>
  <si>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</si>
  <si>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</si>
  <si>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</si>
  <si>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</si>
  <si>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</si>
  <si>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</si>
  <si>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</si>
  <si>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</si>
  <si>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</si>
  <si>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</si>
  <si>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</si>
  <si>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</si>
  <si>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</si>
  <si>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</si>
  <si>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</si>
  <si>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</si>
  <si>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</si>
  <si>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</si>
  <si>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</si>
  <si>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</si>
  <si>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</si>
  <si>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</si>
  <si>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</si>
  <si>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</si>
  <si>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</si>
  <si>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</si>
  <si>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</si>
  <si>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</si>
  <si>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</si>
  <si>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</si>
  <si>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</si>
  <si>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</si>
  <si>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</si>
  <si>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</si>
  <si>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</si>
  <si>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</si>
  <si>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</si>
  <si>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</si>
  <si>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</si>
  <si>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</si>
  <si>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</si>
  <si>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</si>
  <si>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</si>
  <si>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</si>
  <si>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</si>
  <si>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</si>
  <si>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</si>
  <si>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</si>
  <si>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</si>
  <si>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</si>
  <si>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</si>
  <si>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</si>
  <si>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</si>
  <si>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</si>
  <si>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</si>
  <si>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</si>
  <si>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</si>
  <si>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</si>
  <si>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</si>
  <si>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</si>
  <si>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</si>
  <si>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</si>
  <si>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</si>
  <si>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</si>
  <si>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</si>
  <si>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</si>
  <si>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</si>
  <si>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</si>
  <si>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</si>
  <si>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</si>
  <si>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</si>
  <si>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</si>
  <si>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</si>
  <si>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</si>
  <si>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</si>
  <si>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</si>
  <si>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</si>
  <si>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</si>
  <si>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</si>
  <si>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</si>
  <si>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</si>
  <si>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</si>
  <si>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</si>
  <si>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</si>
  <si>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</si>
  <si>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</si>
  <si>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</si>
  <si>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</si>
  <si>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</si>
  <si>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</si>
  <si>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</si>
  <si>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</si>
  <si>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</si>
  <si>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</si>
  <si>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</si>
  <si>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</si>
  <si>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</si>
  <si>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</si>
  <si>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</si>
  <si>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</si>
  <si>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</si>
  <si>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</si>
  <si>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</si>
  <si>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</si>
  <si>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</si>
  <si>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</si>
  <si>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</si>
  <si>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</si>
  <si>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</si>
  <si>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</si>
  <si>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</si>
  <si>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</si>
  <si>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</si>
  <si>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</si>
  <si>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</si>
  <si>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</si>
  <si>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</si>
  <si>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</si>
  <si>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</si>
  <si>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</si>
  <si>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</si>
  <si>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</si>
  <si>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</si>
  <si>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</si>
  <si>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</si>
  <si>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</si>
  <si>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</si>
  <si>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</si>
  <si>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</si>
  <si>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</si>
  <si>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</si>
  <si>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</si>
  <si>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</si>
  <si>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</si>
  <si>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</si>
  <si>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</si>
  <si>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</si>
  <si>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</si>
  <si>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</si>
  <si>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</si>
  <si>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</si>
  <si>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</si>
  <si>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</si>
  <si>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</si>
  <si>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</si>
  <si>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</si>
  <si>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</si>
  <si>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</si>
  <si>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</si>
  <si>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</si>
  <si>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</si>
  <si>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</si>
  <si>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</si>
  <si>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</si>
  <si>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</si>
  <si>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</si>
  <si>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</si>
  <si>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</si>
  <si>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</si>
  <si>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</si>
  <si>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</si>
  <si>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</si>
  <si>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</si>
  <si>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</si>
  <si>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</si>
  <si>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</si>
  <si>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</si>
  <si>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</si>
  <si>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</si>
  <si>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</si>
  <si>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</si>
  <si>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</si>
  <si>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</si>
  <si>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</si>
  <si>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</si>
  <si>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</si>
  <si>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</si>
  <si>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</si>
  <si>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</si>
  <si>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</si>
  <si>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</si>
  <si>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</si>
  <si>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</si>
  <si>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</si>
  <si>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</si>
  <si>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</si>
  <si>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</si>
  <si>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</si>
  <si>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</si>
  <si>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</si>
  <si>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</si>
  <si>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</si>
  <si>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</si>
  <si>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</si>
  <si>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</si>
  <si>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</si>
  <si>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</si>
  <si>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</si>
  <si>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</si>
  <si>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</si>
  <si>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</si>
  <si>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</si>
  <si>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</si>
  <si>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</si>
  <si>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</si>
  <si>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</si>
  <si>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</si>
  <si>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</si>
  <si>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</si>
  <si>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</si>
  <si>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</si>
  <si>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</si>
  <si>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</si>
  <si>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</si>
  <si>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</si>
  <si>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</si>
  <si>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</si>
  <si>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</si>
  <si>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</si>
  <si>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</si>
  <si>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</si>
  <si>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</si>
  <si>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</si>
  <si>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</si>
  <si>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</si>
  <si>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</si>
  <si>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</si>
  <si>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</si>
  <si>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</si>
  <si>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</si>
  <si>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</si>
  <si>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</si>
  <si>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</si>
  <si>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</si>
  <si>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</si>
  <si>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</si>
  <si>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</si>
  <si>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</si>
  <si>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</si>
  <si>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</si>
  <si>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</si>
  <si>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</si>
  <si>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</si>
  <si>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</si>
  <si>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</si>
  <si>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</si>
  <si>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</si>
  <si>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</si>
  <si>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</si>
  <si>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</si>
  <si>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</si>
  <si>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</si>
  <si>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</si>
  <si>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</si>
  <si>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</si>
  <si>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</si>
  <si>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</si>
  <si>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</si>
  <si>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</si>
  <si>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</si>
  <si>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</si>
  <si>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</si>
  <si>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</si>
  <si>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</si>
  <si>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</si>
  <si>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</si>
  <si>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</si>
  <si>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</si>
  <si>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</si>
  <si>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</si>
  <si>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</si>
  <si>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</si>
  <si>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</si>
  <si>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</si>
  <si>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</si>
  <si>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</si>
  <si>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</si>
  <si>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</si>
  <si>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</si>
  <si>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</si>
  <si>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</si>
  <si>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</si>
  <si>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</si>
  <si>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</si>
  <si>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</si>
  <si>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</si>
  <si>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</si>
  <si>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</si>
  <si>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</si>
  <si>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</si>
  <si>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</si>
  <si>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</si>
  <si>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</si>
  <si>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</si>
  <si>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</si>
  <si>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</si>
  <si>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</si>
  <si>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</si>
  <si>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</si>
  <si>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</si>
  <si>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</si>
  <si>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</si>
  <si>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</si>
  <si>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</si>
  <si>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</si>
  <si>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</si>
  <si>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</si>
  <si>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</si>
  <si>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</si>
  <si>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</si>
  <si>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</si>
  <si>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</si>
  <si>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</si>
  <si>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</si>
  <si>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</si>
  <si>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</si>
  <si>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</si>
  <si>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</si>
  <si>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</si>
  <si>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</si>
  <si>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</si>
  <si>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</si>
  <si>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</si>
  <si>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</si>
  <si>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</si>
  <si>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</si>
  <si>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</si>
  <si>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</si>
  <si>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</si>
  <si>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</si>
  <si>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</si>
  <si>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</si>
  <si>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</si>
  <si>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</si>
  <si>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</si>
  <si>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</si>
  <si>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</si>
  <si>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</si>
  <si>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</si>
  <si>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</si>
  <si>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</si>
  <si>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</si>
  <si>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</si>
  <si>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</si>
  <si>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</si>
  <si>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</si>
  <si>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</si>
  <si>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</si>
  <si>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</si>
  <si>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</si>
  <si>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</si>
  <si>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</si>
  <si>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</si>
  <si>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</si>
  <si>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</si>
  <si>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</si>
  <si>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</si>
  <si>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</si>
  <si>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</si>
  <si>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</si>
  <si>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</si>
  <si>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</si>
  <si>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</si>
  <si>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</si>
  <si>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</si>
  <si>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</si>
  <si>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</si>
  <si>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</si>
  <si>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</si>
  <si>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</si>
  <si>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</si>
  <si>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</si>
  <si>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</si>
  <si>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</si>
  <si>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</si>
  <si>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</si>
  <si>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</si>
  <si>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</si>
  <si>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</si>
  <si>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</si>
  <si>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</si>
  <si>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</si>
  <si>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</si>
  <si>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</si>
  <si>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</si>
  <si>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</si>
  <si>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</si>
  <si>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</si>
  <si>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</si>
  <si>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</si>
  <si>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</si>
  <si>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</si>
  <si>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</si>
  <si>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</si>
  <si>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</si>
  <si>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</si>
  <si>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</si>
  <si>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</si>
  <si>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</si>
  <si>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</si>
  <si>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</si>
  <si>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</si>
  <si>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</si>
  <si>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</si>
  <si>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</si>
  <si>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</si>
  <si>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</si>
  <si>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</si>
  <si>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</si>
  <si>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</si>
  <si>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</si>
  <si>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</si>
  <si>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</si>
  <si>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</si>
  <si>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</si>
  <si>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</si>
  <si>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</si>
  <si>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</si>
  <si>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</si>
  <si>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</si>
  <si>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</si>
  <si>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</si>
  <si>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</si>
  <si>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</si>
  <si>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</si>
  <si>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</si>
  <si>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</si>
  <si>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</si>
  <si>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</si>
  <si>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</si>
  <si>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</si>
  <si>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</si>
  <si>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</si>
  <si>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</si>
  <si>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</si>
  <si>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</si>
  <si>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</si>
  <si>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</si>
  <si>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</si>
  <si>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</si>
  <si>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</si>
  <si>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</si>
  <si>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</si>
  <si>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</si>
  <si>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</si>
  <si>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</si>
  <si>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</si>
  <si>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</si>
  <si>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</si>
  <si>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</si>
  <si>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</si>
  <si>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</si>
  <si>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</si>
  <si>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</si>
  <si>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</si>
  <si>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</si>
  <si>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</si>
  <si>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</si>
  <si>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</si>
  <si>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</si>
  <si>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</si>
  <si>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</si>
  <si>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</si>
  <si>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</si>
  <si>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</si>
  <si>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</si>
  <si>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</si>
  <si>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</si>
  <si>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</si>
  <si>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</si>
  <si>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</si>
  <si>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</si>
  <si>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</si>
  <si>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</si>
  <si>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</si>
  <si>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</si>
  <si>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</si>
  <si>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</si>
  <si>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</si>
  <si>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</si>
  <si>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</si>
  <si>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</si>
  <si>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</si>
  <si>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</si>
  <si>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</si>
  <si>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</si>
  <si>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</si>
  <si>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</si>
  <si>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</si>
  <si>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</si>
  <si>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</si>
  <si>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</si>
  <si>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</si>
  <si>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</si>
  <si>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</si>
  <si>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</si>
  <si>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</si>
  <si>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</si>
  <si>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</si>
  <si>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</si>
  <si>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</si>
  <si>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</si>
  <si>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</si>
  <si>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</si>
  <si>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</si>
  <si>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</si>
  <si>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</si>
  <si>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</si>
  <si>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</si>
  <si>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</si>
  <si>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</si>
  <si>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</si>
  <si>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</si>
  <si>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</si>
  <si>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</si>
  <si>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</si>
  <si>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</si>
  <si>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</si>
  <si>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</si>
  <si>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</si>
  <si>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</si>
  <si>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</si>
  <si>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</si>
  <si>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</si>
  <si>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</si>
  <si>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</si>
  <si>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</si>
  <si>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</si>
  <si>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</si>
  <si>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</si>
  <si>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</si>
  <si>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</si>
  <si>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</si>
  <si>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</si>
  <si>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</si>
  <si>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</si>
  <si>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</si>
  <si>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</si>
  <si>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</si>
  <si>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</si>
  <si>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</si>
  <si>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</si>
  <si>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</si>
  <si>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</si>
  <si>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</si>
  <si>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</si>
  <si>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</si>
  <si>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</si>
  <si>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</si>
  <si>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</si>
  <si>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</si>
  <si>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</si>
  <si>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</si>
  <si>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</si>
  <si>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</si>
  <si>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</si>
  <si>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</si>
  <si>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</si>
  <si>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</si>
  <si>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</si>
  <si>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</si>
  <si>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</si>
  <si>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</si>
  <si>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</si>
  <si>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</si>
  <si>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</si>
  <si>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</si>
  <si>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</si>
  <si>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</si>
  <si>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</si>
  <si>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</si>
  <si>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</si>
  <si>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</si>
  <si>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</si>
  <si>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</si>
  <si>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</si>
  <si>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</si>
  <si>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</si>
  <si>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</si>
  <si>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</si>
  <si>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</si>
  <si>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</si>
  <si>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</si>
  <si>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</si>
  <si>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</si>
  <si>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</si>
  <si>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</si>
  <si>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</si>
  <si>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</si>
  <si>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</si>
  <si>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</si>
  <si>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</si>
  <si>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</si>
  <si>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</si>
  <si>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</si>
  <si>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</si>
  <si>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</si>
  <si>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</si>
  <si>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</si>
  <si>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</si>
  <si>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</si>
  <si>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</si>
  <si>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</si>
  <si>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</si>
  <si>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</si>
  <si>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</si>
  <si>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</si>
  <si>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</si>
  <si>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</si>
  <si>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</si>
  <si>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</si>
  <si>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</si>
  <si>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</si>
  <si>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</si>
  <si>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</si>
  <si>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</si>
  <si>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</si>
  <si>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</si>
  <si>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</si>
  <si>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</si>
  <si>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</si>
  <si>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</si>
  <si>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</si>
  <si>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</si>
  <si>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</si>
  <si>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</si>
  <si>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</si>
  <si>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</si>
  <si>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</si>
  <si>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</si>
  <si>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</si>
  <si>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</si>
  <si>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</si>
  <si>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</si>
  <si>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</si>
  <si>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</si>
  <si>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</si>
  <si>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</si>
  <si>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</si>
  <si>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</si>
  <si>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</si>
  <si>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</si>
  <si>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</si>
  <si>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</si>
  <si>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</si>
  <si>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</si>
  <si>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</si>
  <si>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</si>
  <si>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</si>
  <si>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</si>
  <si>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</si>
  <si>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</si>
  <si>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</si>
  <si>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</si>
  <si>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</si>
  <si>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</si>
  <si>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</si>
  <si>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</si>
  <si>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</si>
  <si>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</si>
  <si>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</si>
  <si>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</si>
  <si>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</si>
  <si>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</si>
  <si>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</si>
  <si>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</si>
  <si>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</si>
  <si>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</si>
  <si>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</si>
  <si>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</si>
  <si>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</si>
  <si>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</si>
  <si>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</si>
  <si>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</si>
  <si>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</si>
  <si>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</si>
  <si>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</si>
  <si>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</si>
  <si>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</si>
  <si>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</si>
  <si>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</si>
  <si>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</si>
  <si>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</si>
  <si>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</si>
  <si>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</si>
  <si>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</si>
  <si>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</si>
  <si>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</si>
  <si>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</si>
  <si>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</si>
  <si>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</si>
  <si>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</si>
  <si>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</si>
  <si>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</si>
  <si>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</si>
  <si>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</si>
  <si>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</si>
  <si>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</si>
  <si>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</si>
  <si>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</si>
  <si>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</si>
  <si>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</si>
  <si>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</si>
  <si>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</si>
  <si>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</si>
  <si>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</si>
  <si>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</si>
  <si>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</si>
  <si>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</si>
  <si>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</si>
  <si>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</si>
  <si>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</si>
  <si>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</si>
  <si>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</si>
  <si>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</si>
  <si>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</si>
  <si>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</si>
  <si>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</si>
  <si>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</si>
  <si>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</si>
  <si>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</si>
  <si>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</si>
  <si>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</si>
  <si>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</si>
  <si>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</si>
  <si>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</si>
  <si>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</si>
  <si>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</si>
  <si>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</si>
  <si>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</si>
  <si>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</si>
  <si>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</si>
  <si>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</si>
  <si>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</si>
  <si>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</si>
  <si>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</si>
  <si>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</si>
  <si>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</si>
  <si>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</si>
  <si>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</si>
  <si>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</si>
  <si>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</si>
  <si>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</si>
  <si>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</si>
  <si>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</si>
  <si>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</si>
  <si>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</si>
  <si>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</si>
  <si>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</si>
  <si>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</si>
  <si>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</si>
  <si>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</si>
  <si>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</si>
  <si>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</si>
  <si>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</si>
  <si>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</si>
  <si>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</si>
  <si>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</si>
  <si>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</si>
  <si>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</si>
  <si>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</si>
  <si>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</si>
  <si>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</si>
  <si>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</si>
  <si>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</si>
  <si>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</si>
  <si>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</si>
  <si>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</si>
  <si>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</si>
  <si>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</si>
  <si>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</si>
  <si>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</si>
  <si>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</si>
  <si>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</si>
  <si>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</si>
  <si>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</si>
  <si>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</si>
  <si>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</si>
  <si>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</si>
  <si>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</si>
  <si>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</si>
  <si>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</si>
  <si>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</si>
  <si>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</si>
  <si>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</si>
  <si>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</si>
  <si>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</si>
  <si>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</si>
  <si>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</si>
  <si>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</si>
  <si>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</si>
  <si>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</si>
  <si>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</si>
  <si>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</si>
  <si>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</si>
  <si>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</si>
  <si>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</si>
  <si>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</si>
  <si>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</si>
  <si>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</si>
  <si>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</si>
  <si>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</si>
  <si>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</si>
  <si>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</si>
  <si>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</si>
  <si>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</si>
  <si>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</si>
  <si>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</si>
  <si>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</si>
  <si>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</si>
  <si>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</si>
  <si>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</si>
  <si>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</si>
  <si>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</si>
  <si>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</si>
  <si>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</si>
  <si>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</si>
  <si>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</si>
  <si>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</si>
  <si>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</si>
  <si>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</si>
  <si>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</si>
  <si>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</si>
  <si>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</si>
  <si>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</si>
  <si>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</si>
  <si>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</si>
  <si>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</si>
  <si>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</si>
  <si>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</si>
  <si>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</si>
  <si>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</si>
  <si>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</si>
  <si>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</si>
  <si>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</si>
  <si>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</si>
  <si>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</si>
  <si>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</si>
  <si>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</si>
  <si>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</si>
  <si>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</si>
  <si>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</si>
  <si>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</si>
  <si>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</si>
  <si>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</si>
  <si>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</si>
  <si>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</si>
  <si>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</si>
  <si>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</si>
  <si>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</si>
  <si>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</si>
  <si>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</si>
  <si>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</si>
  <si>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</si>
  <si>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</si>
  <si>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</si>
  <si>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</si>
  <si>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</si>
  <si>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</si>
  <si>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</si>
  <si>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</si>
  <si>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</si>
  <si>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</si>
  <si>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</si>
  <si>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</si>
  <si>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</si>
  <si>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</si>
  <si>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</si>
  <si>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</si>
  <si>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</si>
  <si>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</si>
  <si>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</si>
  <si>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</si>
  <si>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</si>
  <si>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</si>
  <si>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</si>
  <si>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</si>
  <si>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</si>
  <si>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</si>
  <si>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</si>
  <si>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</si>
  <si>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</si>
  <si>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</si>
  <si>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</si>
  <si>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</si>
  <si>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</si>
  <si>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</si>
  <si>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</si>
  <si>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</si>
  <si>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</si>
  <si>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</si>
  <si>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</si>
  <si>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</si>
  <si>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</si>
  <si>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</si>
  <si>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</si>
  <si>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</si>
  <si>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</si>
  <si>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</si>
  <si>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</si>
  <si>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</si>
  <si>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</si>
  <si>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</si>
  <si>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</si>
  <si>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</si>
  <si>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</si>
  <si>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</si>
  <si>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</si>
  <si>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</si>
  <si>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</si>
  <si>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</si>
  <si>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</si>
  <si>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</si>
  <si>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</si>
  <si>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</si>
  <si>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</si>
  <si>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</si>
  <si>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</si>
  <si>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</si>
  <si>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</si>
  <si>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</si>
  <si>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</si>
  <si>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</si>
  <si>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</si>
  <si>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</si>
  <si>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</si>
  <si>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</si>
  <si>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</si>
  <si>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</si>
  <si>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</si>
  <si>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</si>
  <si>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</si>
  <si>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</si>
  <si>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</si>
  <si>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</si>
  <si>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</si>
  <si>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</si>
  <si>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</si>
  <si>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</si>
  <si>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</si>
  <si>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</si>
  <si>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</si>
  <si>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</si>
  <si>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</si>
  <si>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</si>
  <si>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</si>
  <si>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</si>
  <si>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</si>
  <si>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</si>
  <si>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</si>
  <si>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</si>
  <si>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</si>
  <si>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</si>
  <si>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</si>
  <si>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</si>
  <si>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</si>
  <si>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</si>
  <si>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</si>
  <si>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</si>
  <si>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</si>
  <si>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</si>
  <si>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</si>
  <si>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</si>
  <si>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</si>
  <si>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</si>
  <si>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</si>
  <si>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</si>
  <si>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</si>
  <si>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</si>
  <si>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</si>
  <si>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</si>
  <si>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</si>
  <si>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</si>
  <si>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</si>
  <si>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</si>
  <si>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</si>
  <si>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</si>
  <si>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</si>
  <si>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</si>
  <si>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</si>
  <si>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</si>
  <si>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</si>
  <si>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</si>
  <si>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</si>
  <si>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</si>
  <si>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</si>
  <si>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</si>
  <si>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</si>
  <si>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</si>
  <si>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</si>
  <si>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</si>
  <si>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</si>
  <si>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</si>
  <si>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</si>
  <si>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</si>
  <si>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</si>
  <si>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</si>
  <si>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</si>
  <si>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</si>
  <si>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</si>
  <si>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</si>
  <si>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</si>
  <si>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</si>
  <si>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</si>
  <si>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</si>
  <si>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</si>
  <si>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</si>
  <si>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</si>
  <si>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</si>
  <si>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</si>
  <si>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</si>
  <si>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</si>
  <si>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</si>
  <si>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</si>
  <si>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</si>
  <si>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</si>
  <si>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</si>
  <si>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</si>
  <si>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</si>
  <si>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</si>
  <si>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</si>
  <si>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</si>
  <si>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</si>
  <si>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</si>
  <si>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</si>
  <si>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</si>
  <si>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</si>
  <si>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</si>
  <si>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</si>
  <si>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</si>
  <si>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</si>
  <si>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</si>
  <si>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</si>
  <si>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</si>
  <si>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</si>
  <si>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</si>
  <si>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</si>
  <si>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</si>
  <si>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</si>
  <si>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</si>
  <si>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</si>
  <si>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</si>
  <si>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</si>
  <si>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</si>
  <si>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</si>
  <si>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</si>
  <si>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</si>
  <si>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</si>
  <si>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</si>
  <si>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</si>
  <si>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</si>
  <si>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</si>
  <si>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</si>
  <si>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</si>
  <si>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</si>
  <si>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</si>
  <si>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</si>
  <si>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</si>
  <si>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</si>
  <si>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</si>
  <si>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</si>
  <si>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</si>
  <si>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</si>
  <si>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</si>
  <si>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</si>
  <si>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</si>
  <si>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</si>
  <si>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</si>
  <si>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</si>
  <si>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</si>
  <si>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</si>
  <si>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</si>
  <si>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</si>
  <si>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</si>
  <si>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</si>
  <si>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</si>
  <si>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</si>
  <si>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</si>
  <si>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</si>
  <si>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</si>
  <si>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</si>
  <si>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</si>
  <si>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</si>
  <si>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</si>
  <si>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</si>
  <si>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</si>
  <si>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</si>
  <si>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</si>
  <si>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</si>
  <si>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</si>
  <si>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</si>
  <si>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</si>
  <si>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</si>
  <si>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</si>
  <si>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</si>
  <si>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</si>
  <si>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</si>
  <si>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</si>
  <si>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</si>
  <si>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</si>
  <si>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</si>
  <si>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</si>
  <si>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</si>
  <si>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</si>
  <si>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</si>
  <si>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</si>
  <si>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</si>
  <si>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</si>
  <si>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</si>
  <si>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</si>
  <si>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</si>
  <si>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</si>
  <si>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</si>
  <si>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</si>
  <si>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</si>
  <si>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</si>
  <si>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</si>
  <si>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</si>
  <si>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</si>
  <si>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</si>
  <si>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</si>
  <si>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</si>
  <si>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</si>
  <si>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</si>
  <si>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</si>
  <si>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</si>
  <si>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</si>
  <si>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</si>
  <si>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</si>
  <si>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</si>
  <si>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</si>
  <si>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</si>
  <si>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</si>
  <si>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</si>
  <si>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</si>
  <si>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</si>
  <si>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</si>
  <si>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</si>
  <si>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</si>
  <si>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</si>
  <si>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</si>
  <si>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</si>
  <si>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</si>
  <si>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</si>
  <si>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</si>
  <si>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</si>
  <si>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</si>
  <si>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</si>
  <si>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</si>
  <si>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</si>
  <si>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</si>
  <si>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</si>
  <si>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</si>
  <si>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</si>
  <si>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</si>
  <si>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</si>
  <si>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</si>
  <si>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</si>
  <si>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</si>
  <si>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</si>
  <si>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</si>
  <si>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</si>
  <si>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</si>
  <si>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</si>
  <si>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</si>
  <si>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</si>
  <si>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</si>
  <si>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</si>
  <si>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</si>
  <si>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</si>
  <si>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</si>
  <si>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</si>
  <si>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</si>
  <si>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</si>
  <si>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</si>
  <si>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</si>
  <si>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</si>
  <si>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</si>
  <si>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</si>
  <si>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</si>
  <si>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</si>
  <si>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</si>
  <si>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</si>
  <si>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</si>
  <si>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</si>
  <si>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</si>
  <si>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</si>
  <si>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</si>
  <si>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</si>
  <si>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</si>
  <si>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</si>
  <si>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</si>
  <si>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</si>
  <si>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</si>
  <si>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</si>
  <si>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</si>
  <si>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</si>
  <si>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</si>
  <si>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</si>
  <si>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</si>
  <si>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</si>
  <si>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</si>
  <si>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</si>
  <si>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</si>
  <si>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</si>
  <si>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</si>
  <si>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</si>
  <si>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</si>
  <si>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</si>
  <si>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</si>
  <si>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</si>
  <si>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</si>
  <si>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</si>
  <si>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</si>
  <si>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</si>
  <si>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</si>
  <si>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</si>
  <si>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</si>
  <si>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</si>
  <si>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</si>
  <si>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</si>
  <si>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</si>
  <si>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</si>
  <si>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</si>
  <si>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</si>
  <si>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</si>
  <si>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</si>
  <si>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</si>
  <si>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</si>
  <si>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</si>
  <si>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</si>
  <si>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</si>
  <si>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</si>
  <si>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</si>
  <si>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</si>
  <si>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</si>
  <si>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</si>
  <si>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</si>
  <si>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</si>
  <si>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</si>
  <si>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</si>
  <si>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</si>
  <si>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</si>
  <si>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</si>
  <si>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</si>
  <si>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</si>
  <si>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</si>
  <si>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</si>
  <si>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</si>
  <si>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</si>
  <si>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</si>
  <si>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</si>
  <si>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</si>
  <si>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</si>
  <si>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</si>
  <si>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</si>
  <si>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</si>
  <si>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</si>
  <si>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</si>
  <si>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</si>
  <si>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</si>
  <si>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</si>
  <si>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</si>
  <si>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</si>
  <si>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</si>
  <si>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</si>
  <si>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</si>
  <si>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</si>
  <si>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</si>
  <si>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</si>
  <si>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</si>
  <si>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</si>
  <si>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</si>
  <si>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</si>
  <si>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</si>
  <si>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</si>
  <si>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</si>
  <si>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</si>
  <si>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</si>
  <si>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</si>
  <si>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</si>
  <si>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</si>
  <si>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</si>
  <si>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</si>
  <si>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</si>
  <si>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</si>
  <si>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</si>
  <si>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</si>
  <si>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</si>
  <si>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</si>
  <si>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</si>
  <si>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</si>
  <si>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</si>
  <si>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</si>
  <si>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</si>
  <si>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</si>
  <si>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</si>
  <si>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</si>
  <si>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</si>
  <si>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</si>
  <si>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</si>
  <si>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</si>
  <si>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</si>
  <si>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</si>
  <si>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</si>
  <si>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</si>
  <si>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</si>
  <si>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</si>
  <si>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</si>
  <si>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</si>
  <si>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</si>
  <si>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</si>
  <si>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</si>
  <si>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</si>
  <si>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</si>
  <si>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</si>
  <si>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</si>
  <si>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</si>
  <si>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</si>
  <si>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</si>
  <si>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</si>
  <si>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</si>
  <si>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</si>
  <si>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</si>
  <si>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</si>
  <si>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</si>
  <si>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</si>
  <si>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</si>
  <si>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</si>
  <si>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</si>
  <si>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</si>
  <si>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</si>
  <si>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</si>
  <si>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</si>
  <si>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</si>
  <si>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</si>
  <si>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</si>
  <si>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</si>
  <si>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</si>
  <si>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</si>
  <si>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</si>
  <si>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</si>
  <si>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</si>
  <si>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</si>
  <si>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</si>
  <si>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</si>
  <si>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</si>
  <si>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</si>
  <si>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</si>
  <si>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</si>
  <si>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</si>
  <si>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</si>
  <si>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</si>
  <si>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</si>
  <si>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</si>
  <si>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</si>
  <si>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</si>
  <si>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</si>
  <si>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</si>
  <si>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</si>
  <si>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</si>
  <si>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</si>
  <si>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</si>
  <si>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</si>
  <si>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</si>
  <si>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</si>
  <si>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</si>
  <si>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</si>
  <si>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</si>
  <si>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</si>
  <si>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</si>
  <si>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</si>
  <si>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</si>
  <si>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</si>
  <si>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</si>
  <si>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</si>
  <si>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</si>
  <si>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</si>
  <si>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</si>
  <si>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</si>
  <si>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</si>
  <si>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</si>
  <si>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</si>
  <si>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</si>
  <si>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</si>
  <si>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</si>
  <si>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</si>
  <si>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</si>
  <si>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</si>
  <si>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</si>
  <si>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</si>
  <si>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</si>
  <si>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</si>
  <si>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</si>
  <si>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</si>
  <si>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</si>
  <si>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</si>
  <si>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</si>
  <si>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</si>
  <si>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</si>
  <si>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</si>
  <si>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</si>
  <si>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</si>
  <si>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</si>
  <si>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</si>
  <si>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</si>
  <si>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</si>
  <si>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</si>
  <si>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</si>
  <si>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</si>
  <si>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</si>
  <si>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</si>
  <si>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</si>
  <si>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</si>
  <si>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</si>
  <si>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</si>
  <si>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</si>
  <si>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</si>
  <si>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</si>
  <si>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</si>
  <si>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</si>
  <si>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</si>
  <si>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</si>
  <si>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</si>
  <si>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</si>
  <si>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</si>
  <si>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</si>
  <si>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</si>
  <si>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</si>
  <si>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</si>
  <si>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</si>
  <si>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</si>
  <si>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</si>
  <si>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</si>
  <si>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</si>
  <si>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</si>
  <si>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</si>
  <si>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</si>
  <si>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</si>
  <si>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</si>
  <si>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</si>
  <si>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</si>
  <si>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</si>
  <si>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</si>
  <si>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</si>
  <si>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</si>
  <si>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</si>
  <si>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</si>
  <si>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</si>
  <si>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</si>
  <si>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</si>
  <si>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</si>
  <si>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</si>
  <si>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</si>
  <si>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</si>
  <si>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</si>
  <si>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</si>
  <si>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</si>
  <si>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</si>
  <si>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</si>
  <si>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</si>
  <si>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</si>
  <si>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</si>
  <si>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</si>
  <si>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</si>
  <si>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</si>
  <si>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</si>
  <si>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</si>
  <si>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</si>
  <si>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</si>
  <si>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</si>
  <si>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</si>
  <si>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</si>
  <si>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</si>
  <si>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</si>
  <si>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</si>
  <si>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</si>
  <si>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</si>
  <si>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</si>
  <si>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</si>
  <si>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</si>
  <si>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</si>
  <si>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</si>
  <si>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</si>
  <si>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</si>
  <si>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</si>
  <si>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</si>
  <si>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</si>
  <si>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</si>
  <si>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</si>
  <si>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</si>
  <si>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</si>
  <si>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</si>
  <si>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</si>
  <si>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</si>
  <si>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</si>
  <si>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</si>
  <si>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</si>
  <si>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</si>
  <si>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</si>
  <si>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</si>
  <si>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</si>
  <si>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</si>
  <si>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</si>
  <si>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</si>
  <si>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</si>
  <si>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</si>
  <si>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</si>
  <si>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</si>
  <si>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</si>
  <si>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</si>
  <si>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</si>
  <si>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</si>
  <si>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</si>
  <si>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</si>
  <si>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</si>
  <si>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</si>
  <si>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</si>
  <si>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</si>
  <si>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</si>
  <si>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</si>
  <si>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</si>
  <si>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</si>
  <si>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</si>
  <si>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</si>
  <si>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</si>
  <si>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</si>
  <si>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</si>
  <si>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</si>
  <si>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</si>
  <si>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</si>
  <si>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</si>
  <si>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</si>
  <si>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</si>
  <si>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</si>
  <si>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</si>
  <si>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</si>
  <si>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</si>
  <si>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</si>
  <si>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</si>
  <si>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</si>
  <si>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</si>
  <si>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</si>
  <si>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</si>
  <si>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</si>
  <si>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</si>
  <si>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</si>
  <si>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</si>
  <si>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</si>
  <si>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</si>
  <si>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</si>
  <si>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</si>
  <si>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</si>
  <si>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</si>
  <si>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</si>
  <si>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</si>
  <si>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</si>
  <si>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</si>
  <si>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</si>
  <si>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</si>
  <si>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</si>
  <si>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</si>
  <si>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</si>
  <si>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</si>
  <si>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</si>
  <si>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</si>
  <si>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</si>
  <si>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</si>
  <si>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</si>
  <si>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</si>
  <si>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</si>
  <si>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</si>
  <si>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</si>
  <si>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</si>
  <si>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</si>
  <si>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</si>
  <si>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</si>
  <si>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</si>
  <si>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</si>
  <si>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</si>
  <si>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</si>
  <si>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</si>
  <si>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</si>
  <si>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</si>
  <si>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</si>
  <si>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</si>
  <si>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</si>
  <si>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</si>
  <si>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</si>
  <si>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</si>
  <si>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</si>
  <si>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</si>
  <si>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</si>
  <si>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</si>
  <si>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</si>
  <si>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</si>
  <si>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</si>
  <si>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</si>
  <si>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</si>
  <si>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</si>
  <si>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</si>
  <si>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</si>
  <si>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</si>
  <si>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</si>
  <si>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</si>
  <si>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</si>
  <si>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</si>
  <si>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</si>
  <si>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</si>
  <si>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</si>
  <si>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</si>
  <si>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</si>
  <si>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</si>
  <si>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</si>
  <si>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</si>
  <si>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</si>
  <si>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</si>
  <si>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</si>
  <si>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</si>
  <si>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</si>
  <si>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</si>
  <si>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</si>
  <si>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</si>
  <si>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</si>
  <si>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</si>
  <si>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</si>
  <si>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</si>
  <si>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</si>
  <si>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</si>
  <si>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</si>
  <si>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</si>
  <si>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</si>
  <si>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</si>
  <si>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</si>
  <si>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</si>
  <si>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</si>
  <si>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</si>
  <si>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</si>
  <si>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</si>
  <si>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</si>
  <si>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</si>
  <si>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</si>
  <si>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</si>
  <si>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</si>
  <si>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</si>
  <si>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</si>
  <si>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</si>
  <si>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</si>
  <si>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</si>
  <si>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</si>
  <si>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</si>
  <si>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</si>
  <si>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</si>
  <si>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</si>
  <si>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</si>
  <si>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</si>
  <si>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</si>
  <si>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</si>
  <si>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</si>
  <si>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</si>
  <si>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</si>
  <si>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</si>
  <si>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</si>
  <si>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</si>
  <si>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</si>
  <si>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</si>
  <si>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</si>
  <si>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</si>
  <si>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</si>
  <si>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</si>
  <si>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</si>
  <si>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</si>
  <si>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</si>
  <si>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</si>
  <si>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</si>
  <si>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</si>
  <si>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</si>
  <si>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</si>
  <si>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</si>
  <si>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</si>
  <si>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</si>
  <si>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</si>
  <si>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</si>
  <si>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</si>
  <si>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</si>
  <si>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</si>
  <si>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</si>
  <si>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</si>
  <si>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</si>
  <si>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</si>
  <si>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</si>
  <si>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</si>
  <si>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</si>
  <si>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</si>
  <si>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</si>
  <si>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</si>
  <si>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</si>
  <si>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</si>
  <si>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</si>
  <si>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</si>
  <si>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</si>
  <si>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</si>
  <si>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</si>
  <si>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</si>
  <si>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</si>
  <si>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</si>
  <si>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</si>
  <si>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</si>
  <si>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</si>
  <si>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</si>
  <si>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</si>
  <si>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</si>
  <si>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</si>
  <si>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</si>
  <si>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</si>
  <si>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</si>
  <si>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</si>
  <si>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</si>
  <si>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</si>
  <si>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</si>
  <si>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</si>
  <si>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</si>
  <si>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</si>
  <si>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</si>
  <si>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</si>
  <si>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</si>
  <si>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</si>
  <si>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</si>
  <si>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</si>
  <si>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</si>
  <si>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</si>
  <si>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</si>
  <si>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</si>
  <si>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</si>
  <si>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</si>
  <si>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</si>
  <si>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</si>
  <si>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</si>
  <si>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</si>
  <si>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</si>
  <si>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</si>
  <si>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</si>
  <si>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</si>
  <si>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</si>
  <si>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</si>
  <si>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</si>
  <si>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</si>
  <si>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</si>
  <si>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</si>
  <si>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</si>
  <si>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</si>
  <si>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</si>
  <si>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</si>
  <si>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</si>
  <si>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</si>
  <si>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</si>
  <si>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</si>
  <si>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</si>
  <si>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</si>
  <si>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</si>
  <si>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</si>
  <si>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</si>
  <si>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</si>
  <si>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</si>
  <si>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</si>
  <si>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</si>
  <si>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</si>
  <si>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</si>
  <si>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</si>
  <si>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</si>
  <si>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</si>
  <si>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</si>
  <si>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</si>
  <si>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</si>
  <si>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</si>
  <si>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</si>
  <si>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</si>
  <si>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</si>
  <si>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</si>
  <si>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</si>
  <si>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</si>
  <si>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</si>
  <si>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</si>
  <si>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</si>
  <si>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</si>
  <si>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</si>
  <si>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</si>
  <si>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</si>
  <si>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</si>
  <si>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</si>
  <si>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</si>
  <si>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</si>
  <si>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</si>
  <si>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</si>
  <si>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</si>
  <si>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</si>
  <si>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</si>
  <si>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</si>
  <si>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</si>
  <si>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</si>
  <si>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</si>
  <si>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</si>
  <si>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</si>
  <si>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</si>
  <si>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</si>
  <si>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</si>
  <si>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</si>
  <si>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</si>
  <si>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</si>
  <si>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</si>
  <si>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</si>
  <si>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</si>
  <si>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</si>
  <si>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</si>
  <si>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</si>
  <si>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</si>
  <si>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</si>
  <si>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</si>
  <si>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</si>
  <si>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</si>
  <si>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</si>
  <si>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</si>
  <si>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</si>
  <si>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</si>
  <si>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</si>
  <si>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</si>
  <si>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</si>
  <si>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</si>
  <si>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</si>
  <si>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</si>
  <si>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</si>
  <si>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</si>
  <si>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</si>
  <si>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</si>
  <si>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</si>
  <si>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</si>
  <si>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</si>
  <si>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</si>
  <si>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</si>
  <si>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</si>
  <si>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</si>
  <si>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</si>
  <si>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</si>
  <si>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</si>
  <si>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</si>
  <si>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</si>
  <si>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</si>
  <si>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</si>
  <si>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</si>
  <si>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</si>
  <si>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</si>
  <si>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</si>
  <si>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</si>
  <si>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</si>
  <si>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</si>
  <si>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</si>
  <si>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</si>
  <si>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</si>
  <si>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</si>
  <si>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</si>
  <si>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</si>
  <si>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</si>
  <si>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</si>
  <si>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</si>
  <si>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</si>
  <si>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</si>
  <si>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</si>
  <si>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</si>
  <si>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</si>
  <si>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</si>
  <si>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</si>
  <si>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</si>
  <si>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</si>
  <si>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</si>
  <si>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</si>
  <si>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</si>
  <si>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</si>
  <si>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</si>
  <si>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</si>
  <si>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</si>
  <si>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</si>
  <si>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</si>
  <si>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</si>
  <si>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</si>
  <si>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</si>
  <si>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</si>
  <si>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</si>
  <si>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</si>
  <si>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</si>
  <si>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</si>
  <si>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</si>
  <si>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</si>
  <si>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</si>
  <si>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</si>
  <si>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</si>
  <si>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</si>
  <si>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</si>
  <si>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</si>
  <si>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</si>
  <si>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</si>
  <si>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</si>
  <si>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</si>
  <si>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</si>
  <si>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</si>
  <si>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</si>
  <si>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</si>
  <si>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</si>
  <si>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</si>
  <si>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</si>
  <si>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</si>
  <si>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</si>
  <si>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</si>
  <si>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</si>
  <si>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</si>
  <si>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</si>
  <si>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</si>
  <si>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</si>
  <si>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</si>
  <si>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</si>
  <si>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</si>
  <si>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</si>
  <si>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</si>
  <si>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</si>
  <si>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</si>
  <si>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</si>
  <si>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</si>
  <si>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</si>
  <si>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</si>
  <si>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</si>
  <si>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</si>
  <si>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</si>
  <si>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</si>
  <si>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</si>
  <si>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</si>
  <si>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</si>
  <si>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</si>
  <si>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</si>
  <si>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</si>
  <si>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</si>
  <si>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</si>
  <si>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</si>
  <si>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</si>
  <si>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</si>
  <si>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</si>
  <si>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</si>
  <si>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</si>
  <si>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</si>
  <si>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</si>
  <si>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</si>
  <si>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</si>
  <si>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</si>
  <si>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</si>
  <si>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</si>
  <si>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</si>
  <si>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</si>
  <si>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</si>
  <si>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</si>
  <si>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</si>
  <si>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</si>
  <si>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</si>
  <si>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</si>
  <si>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</si>
  <si>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</si>
  <si>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</si>
  <si>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</si>
  <si>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</si>
  <si>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</si>
  <si>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</si>
  <si>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</si>
  <si>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</si>
  <si>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</si>
  <si>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</si>
  <si>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</si>
  <si>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</si>
  <si>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</si>
  <si>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</si>
  <si>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</si>
  <si>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</si>
  <si>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</si>
  <si>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</si>
  <si>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</si>
  <si>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</si>
  <si>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</si>
  <si>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</si>
  <si>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</si>
  <si>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</si>
  <si>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</si>
  <si>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</si>
  <si>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</si>
  <si>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</si>
  <si>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</si>
  <si>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</si>
  <si>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</si>
  <si>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</si>
  <si>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</si>
  <si>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</si>
  <si>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</si>
  <si>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</si>
  <si>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</si>
  <si>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</si>
  <si>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</si>
  <si>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</si>
  <si>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</si>
  <si>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</si>
  <si>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</si>
  <si>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</si>
  <si>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</si>
  <si>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</si>
  <si>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</si>
  <si>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</si>
  <si>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</si>
  <si>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</si>
  <si>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</si>
  <si>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</si>
  <si>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</si>
  <si>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</si>
  <si>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</si>
  <si>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</si>
  <si>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</si>
  <si>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</si>
  <si>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</si>
  <si>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</si>
  <si>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</si>
  <si>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</si>
  <si>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</si>
  <si>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</si>
  <si>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</si>
  <si>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</si>
  <si>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</si>
  <si>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</si>
  <si>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</si>
  <si>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</si>
  <si>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</si>
  <si>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</si>
  <si>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</si>
  <si>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</si>
  <si>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</si>
  <si>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</si>
  <si>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</si>
  <si>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</si>
  <si>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</si>
  <si>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</si>
  <si>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</si>
  <si>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</si>
  <si>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</si>
  <si>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</si>
  <si>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</si>
  <si>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</si>
  <si>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</si>
  <si>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</si>
  <si>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</si>
  <si>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</si>
  <si>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</si>
  <si>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</si>
  <si>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</si>
  <si>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</si>
  <si>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</si>
  <si>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</si>
  <si>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</si>
  <si>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</si>
  <si>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</si>
  <si>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</si>
  <si>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</si>
  <si>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</si>
  <si>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</si>
  <si>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</si>
  <si>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</si>
  <si>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</si>
  <si>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</si>
  <si>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</si>
  <si>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</si>
  <si>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</si>
  <si>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</si>
  <si>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</si>
  <si>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</si>
  <si>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</si>
  <si>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</si>
  <si>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</si>
  <si>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</si>
  <si>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</si>
  <si>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</si>
  <si>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</si>
  <si>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</si>
  <si>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</si>
  <si>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</si>
  <si>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</si>
  <si>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</si>
  <si>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</si>
  <si>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</si>
  <si>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</si>
  <si>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</si>
  <si>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</si>
  <si>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</si>
  <si>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</si>
  <si>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</si>
  <si>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</si>
  <si>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</si>
  <si>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</si>
  <si>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</si>
  <si>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</si>
  <si>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</si>
  <si>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</si>
  <si>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</si>
  <si>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</si>
  <si>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</si>
  <si>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</si>
  <si>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</si>
  <si>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</si>
  <si>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</si>
  <si>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</si>
  <si>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</si>
  <si>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</si>
  <si>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</si>
  <si>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</si>
  <si>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</si>
  <si>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</si>
  <si>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</si>
  <si>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</si>
  <si>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</si>
  <si>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</si>
  <si>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</si>
  <si>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</si>
  <si>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</si>
  <si>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</si>
  <si>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</si>
  <si>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</si>
  <si>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</si>
  <si>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</si>
  <si>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</si>
  <si>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</si>
  <si>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</si>
  <si>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</si>
  <si>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</si>
  <si>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</si>
  <si>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</si>
  <si>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</si>
  <si>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</si>
  <si>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</si>
  <si>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</si>
  <si>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</si>
  <si>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</si>
  <si>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</si>
  <si>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</si>
  <si>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</si>
  <si>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</si>
  <si>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</si>
  <si>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</si>
  <si>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</si>
  <si>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</si>
  <si>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</si>
  <si>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</si>
  <si>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</si>
  <si>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</si>
  <si>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</si>
  <si>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</si>
  <si>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</si>
  <si>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</si>
  <si>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</si>
  <si>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</si>
  <si>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</si>
  <si>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</si>
  <si>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</si>
  <si>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</si>
  <si>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</si>
  <si>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</si>
  <si>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</si>
  <si>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</si>
  <si>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</si>
  <si>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</si>
  <si>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</si>
  <si>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</si>
  <si>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</si>
  <si>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</si>
  <si>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</si>
  <si>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</si>
  <si>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</si>
  <si>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</si>
  <si>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</si>
  <si>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</si>
  <si>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</si>
  <si>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</si>
  <si>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</si>
  <si>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</si>
  <si>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</si>
  <si>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</si>
  <si>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</si>
  <si>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</si>
  <si>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</si>
  <si>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</si>
  <si>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</si>
  <si>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</si>
  <si>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</si>
  <si>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</si>
  <si>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</si>
  <si>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</si>
  <si>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</si>
  <si>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</si>
  <si>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</si>
  <si>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</si>
  <si>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</si>
  <si>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</si>
  <si>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</si>
  <si>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</si>
  <si>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</si>
  <si>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</si>
  <si>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</si>
  <si>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</si>
  <si>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</si>
  <si>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</si>
  <si>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</si>
  <si>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</si>
  <si>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</si>
  <si>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</si>
  <si>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</si>
  <si>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</si>
  <si>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</si>
  <si>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</si>
  <si>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</si>
  <si>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</si>
  <si>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</si>
  <si>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</si>
  <si>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</si>
  <si>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</si>
  <si>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</si>
  <si>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</si>
  <si>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</si>
  <si>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</si>
  <si>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</si>
  <si>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</si>
  <si>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</si>
  <si>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</si>
  <si>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</si>
  <si>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</si>
  <si>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</si>
  <si>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</si>
  <si>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</si>
  <si>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</si>
  <si>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</si>
  <si>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</si>
  <si>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</si>
  <si>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</si>
  <si>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</si>
  <si>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</si>
  <si>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</si>
  <si>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</si>
  <si>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</si>
  <si>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</si>
  <si>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</si>
  <si>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</si>
  <si>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</si>
  <si>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</si>
  <si>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</si>
  <si>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</si>
  <si>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</si>
  <si>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</si>
  <si>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</si>
  <si>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</si>
  <si>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</si>
  <si>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</si>
  <si>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</si>
  <si>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</si>
  <si>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</si>
  <si>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</si>
  <si>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</si>
  <si>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</si>
  <si>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</si>
  <si>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</si>
  <si>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</si>
  <si>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</si>
  <si>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</si>
  <si>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</si>
  <si>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</si>
  <si>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</si>
  <si>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</si>
  <si>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</si>
  <si>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</si>
  <si>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</si>
  <si>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</si>
  <si>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</si>
  <si>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</si>
  <si>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</si>
  <si>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</si>
  <si>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</si>
  <si>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</si>
  <si>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</si>
  <si>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</si>
  <si>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</si>
  <si>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</si>
  <si>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</si>
  <si>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</si>
  <si>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</si>
  <si>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</si>
  <si>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</si>
  <si>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</si>
  <si>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</si>
  <si>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</si>
  <si>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</si>
  <si>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</si>
  <si>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</si>
  <si>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</si>
  <si>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</si>
  <si>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</si>
  <si>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</si>
  <si>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</si>
  <si>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</si>
  <si>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</si>
  <si>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</si>
  <si>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</si>
  <si>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</si>
  <si>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</si>
  <si>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</si>
  <si>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</si>
  <si>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</si>
  <si>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</si>
  <si>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</si>
  <si>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</si>
  <si>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</si>
  <si>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</si>
  <si>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</si>
  <si>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</si>
  <si>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</si>
  <si>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</si>
  <si>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</si>
  <si>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</si>
  <si>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</si>
  <si>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</si>
  <si>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</si>
  <si>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</si>
  <si>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</si>
  <si>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</si>
  <si>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</si>
  <si>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</si>
  <si>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</si>
  <si>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</si>
  <si>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</si>
  <si>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</si>
  <si>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</si>
  <si>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</si>
  <si>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</si>
  <si>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</si>
  <si>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</si>
  <si>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</si>
  <si>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</si>
  <si>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</si>
  <si>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</si>
  <si>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</si>
  <si>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</si>
  <si>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</si>
  <si>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</si>
  <si>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</si>
  <si>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</si>
  <si>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</si>
  <si>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</si>
  <si>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</si>
  <si>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</si>
  <si>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</si>
  <si>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</si>
  <si>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</si>
  <si>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</si>
  <si>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</si>
  <si>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</si>
  <si>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</si>
  <si>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</si>
  <si>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</si>
  <si>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</si>
  <si>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</si>
  <si>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</si>
  <si>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</si>
  <si>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</si>
  <si>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</si>
  <si>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</si>
  <si>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</si>
  <si>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</si>
  <si>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</si>
  <si>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</si>
  <si>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</si>
  <si>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</si>
  <si>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</si>
  <si>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</si>
  <si>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</si>
  <si>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</si>
  <si>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</si>
  <si>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</si>
  <si>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</si>
  <si>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</si>
  <si>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</si>
  <si>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</si>
  <si>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</si>
  <si>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</si>
  <si>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</si>
  <si>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</si>
  <si>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</si>
  <si>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</si>
  <si>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</si>
  <si>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</si>
  <si>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</si>
  <si>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</si>
  <si>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</si>
  <si>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</si>
  <si>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</si>
  <si>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</si>
  <si>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</si>
  <si>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</si>
  <si>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</si>
  <si>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</si>
  <si>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</si>
  <si>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</si>
  <si>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</si>
  <si>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</si>
  <si>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</si>
  <si>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</si>
  <si>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</si>
  <si>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</si>
  <si>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</si>
  <si>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</si>
  <si>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</si>
  <si>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</si>
  <si>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</si>
  <si>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</si>
  <si>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</si>
  <si>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</si>
  <si>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</si>
  <si>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</si>
  <si>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</si>
  <si>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</si>
  <si>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</si>
  <si>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</si>
  <si>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</si>
  <si>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</si>
  <si>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</si>
  <si>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</si>
  <si>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</si>
  <si>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</si>
  <si>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</si>
  <si>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</si>
  <si>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</si>
  <si>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</si>
  <si>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</si>
  <si>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</si>
  <si>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</si>
  <si>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</si>
  <si>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</si>
  <si>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</si>
  <si>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</si>
  <si>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</si>
  <si>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</si>
  <si>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</si>
  <si>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</si>
  <si>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</si>
  <si>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</si>
  <si>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</si>
  <si>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</si>
  <si>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</si>
  <si>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</si>
  <si>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</si>
  <si>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</si>
  <si>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</si>
  <si>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</si>
  <si>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</si>
  <si>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</si>
  <si>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</si>
  <si>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</si>
  <si>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</si>
  <si>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</si>
  <si>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</si>
  <si>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</si>
  <si>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</si>
  <si>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</si>
  <si>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</si>
  <si>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</si>
  <si>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</si>
  <si>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</si>
  <si>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</si>
  <si>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</si>
  <si>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</si>
  <si>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</si>
  <si>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</si>
  <si>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</si>
  <si>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</si>
  <si>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</si>
  <si>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</si>
  <si>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</si>
  <si>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</si>
  <si>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</si>
  <si>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</si>
  <si>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</si>
  <si>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</si>
  <si>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</si>
  <si>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</si>
  <si>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</si>
  <si>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</si>
  <si>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</si>
  <si>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</si>
  <si>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</si>
  <si>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</si>
  <si>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</si>
  <si>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</si>
  <si>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</si>
  <si>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</si>
  <si>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</si>
  <si>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</si>
  <si>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</si>
  <si>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</si>
  <si>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</si>
  <si>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</si>
  <si>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</si>
  <si>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</si>
  <si>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</si>
  <si>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</si>
  <si>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</si>
  <si>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</si>
  <si>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</si>
  <si>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</si>
  <si>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</si>
  <si>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</si>
  <si>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</si>
  <si>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</si>
  <si>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</si>
  <si>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</si>
  <si>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</si>
  <si>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</si>
  <si>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</si>
  <si>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</si>
  <si>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</si>
  <si>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</si>
  <si>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</si>
  <si>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</si>
  <si>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</si>
  <si>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</si>
  <si>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</si>
  <si>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</si>
  <si>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</si>
  <si>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</si>
  <si>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</si>
  <si>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</si>
  <si>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</si>
  <si>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</si>
  <si>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</si>
  <si>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</si>
  <si>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</si>
  <si>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</si>
  <si>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</si>
  <si>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</si>
  <si>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</si>
  <si>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</si>
  <si>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</si>
  <si>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</si>
  <si>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</si>
  <si>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</si>
  <si>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</si>
  <si>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</si>
  <si>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</si>
  <si>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</si>
  <si>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</si>
  <si>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</si>
  <si>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</si>
  <si>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</si>
  <si>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</si>
  <si>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</si>
  <si>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</si>
  <si>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</si>
  <si>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</si>
  <si>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</si>
  <si>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</si>
  <si>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</si>
  <si>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</si>
  <si>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</si>
  <si>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</si>
  <si>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</si>
  <si>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</si>
  <si>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</si>
  <si>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</si>
  <si>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</si>
  <si>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</si>
  <si>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</si>
  <si>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</si>
  <si>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</si>
  <si>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</si>
  <si>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</si>
  <si>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</si>
  <si>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</si>
  <si>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</si>
  <si>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</si>
  <si>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</si>
  <si>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</si>
  <si>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</si>
  <si>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</si>
  <si>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</si>
  <si>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</si>
  <si>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</si>
  <si>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</si>
  <si>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</si>
  <si>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</si>
  <si>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</si>
  <si>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</si>
  <si>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</si>
  <si>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</si>
  <si>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</si>
  <si>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</si>
  <si>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</si>
  <si>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</si>
  <si>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</si>
  <si>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</si>
  <si>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</si>
  <si>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</si>
  <si>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</si>
  <si>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</si>
  <si>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</si>
  <si>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</si>
  <si>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</si>
  <si>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</si>
  <si>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</si>
  <si>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</si>
  <si>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</si>
  <si>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</si>
  <si>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</si>
  <si>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</si>
  <si>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</si>
  <si>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</si>
  <si>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</si>
  <si>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</si>
  <si>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</si>
  <si>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</si>
  <si>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</si>
  <si>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</si>
  <si>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</si>
  <si>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</si>
  <si>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</si>
  <si>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</si>
  <si>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</si>
  <si>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</si>
  <si>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</si>
  <si>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</si>
  <si>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</si>
  <si>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</si>
  <si>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</si>
  <si>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</si>
  <si>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</si>
  <si>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</si>
  <si>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</si>
  <si>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</si>
  <si>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</si>
  <si>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</si>
  <si>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</si>
  <si>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</si>
  <si>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</si>
  <si>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</si>
  <si>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</si>
  <si>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</si>
  <si>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</si>
  <si>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</si>
  <si>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</si>
  <si>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</si>
  <si>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</si>
  <si>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</si>
  <si>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</si>
  <si>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</si>
  <si>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</si>
  <si>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</si>
  <si>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</si>
  <si>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</si>
  <si>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</si>
  <si>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</si>
  <si>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</si>
  <si>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</si>
  <si>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</si>
  <si>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</si>
  <si>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</si>
  <si>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</si>
  <si>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</si>
  <si>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</si>
  <si>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</si>
  <si>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</si>
  <si>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</si>
  <si>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</si>
  <si>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</si>
  <si>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</si>
  <si>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</si>
  <si>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</si>
  <si>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</si>
  <si>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</si>
  <si>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</si>
  <si>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</si>
  <si>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</si>
  <si>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</si>
  <si>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</si>
  <si>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</si>
  <si>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</si>
  <si>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</si>
  <si>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</si>
  <si>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</si>
  <si>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</si>
  <si>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</si>
  <si>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</si>
  <si>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</si>
  <si>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</si>
  <si>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</si>
  <si>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</si>
  <si>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</si>
  <si>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</si>
  <si>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</si>
  <si>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</si>
  <si>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</si>
  <si>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</si>
  <si>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</si>
  <si>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</si>
  <si>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</si>
  <si>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</si>
  <si>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</si>
  <si>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</si>
  <si>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</si>
  <si>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</si>
  <si>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</si>
  <si>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</si>
  <si>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</si>
  <si>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</si>
  <si>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</si>
  <si>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</si>
  <si>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</si>
  <si>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</si>
  <si>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</si>
  <si>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</si>
  <si>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</si>
  <si>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</si>
  <si>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</si>
  <si>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</si>
  <si>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</si>
  <si>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</si>
  <si>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</si>
  <si>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</si>
  <si>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</si>
  <si>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</si>
  <si>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</si>
  <si>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</si>
  <si>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</si>
  <si>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</si>
  <si>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</si>
  <si>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</si>
  <si>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</si>
  <si>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</si>
  <si>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</si>
  <si>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</si>
  <si>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</si>
  <si>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</si>
  <si>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</si>
  <si>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</si>
  <si>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</si>
  <si>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</si>
  <si>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</si>
  <si>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</si>
  <si>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</si>
  <si>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</si>
  <si>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</si>
  <si>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</si>
  <si>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</si>
  <si>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</si>
  <si>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</si>
  <si>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</si>
  <si>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</si>
  <si>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</si>
  <si>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</si>
  <si>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</si>
  <si>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</si>
  <si>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</si>
  <si>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</si>
  <si>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</si>
  <si>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</si>
  <si>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</si>
  <si>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</si>
  <si>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</si>
  <si>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</si>
  <si>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</si>
  <si>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</si>
  <si>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</si>
  <si>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</si>
  <si>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</si>
  <si>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</si>
  <si>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</si>
  <si>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</si>
  <si>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</si>
  <si>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</si>
  <si>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</si>
  <si>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</si>
  <si>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</si>
  <si>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</si>
  <si>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</si>
  <si>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</si>
  <si>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</si>
  <si>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</si>
  <si>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</si>
  <si>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</si>
  <si>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</si>
  <si>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</si>
  <si>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</si>
  <si>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</si>
  <si>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</si>
  <si>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</si>
  <si>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</si>
  <si>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</si>
  <si>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</si>
  <si>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</si>
  <si>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</si>
  <si>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</si>
  <si>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</si>
  <si>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</si>
  <si>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</si>
  <si>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</si>
  <si>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</si>
  <si>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</si>
  <si>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</si>
  <si>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</si>
  <si>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</si>
  <si>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</si>
  <si>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</si>
  <si>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</si>
  <si>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</si>
  <si>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</si>
  <si>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</si>
  <si>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</si>
  <si>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</si>
  <si>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</si>
  <si>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</si>
  <si>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</si>
  <si>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</si>
  <si>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</si>
  <si>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</si>
  <si>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</si>
  <si>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</si>
  <si>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</si>
  <si>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</si>
  <si>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</si>
  <si>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</si>
  <si>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</si>
  <si>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</si>
  <si>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</si>
  <si>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</si>
  <si>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</si>
  <si>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</si>
  <si>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</si>
  <si>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</si>
  <si>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</si>
  <si>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</si>
  <si>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</si>
  <si>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</si>
  <si>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</si>
  <si>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</si>
  <si>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</si>
  <si>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</si>
  <si>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</si>
  <si>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</si>
  <si>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</si>
  <si>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</si>
  <si>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</si>
  <si>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</si>
  <si>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</si>
  <si>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</si>
  <si>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</si>
  <si>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</si>
  <si>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</si>
  <si>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</si>
  <si>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</si>
  <si>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</si>
  <si>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</si>
  <si>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</si>
  <si>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</si>
  <si>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</si>
  <si>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</si>
  <si>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</si>
  <si>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</si>
  <si>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</si>
  <si>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</si>
  <si>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</si>
  <si>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</si>
  <si>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</si>
  <si>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</si>
  <si>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</si>
  <si>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</si>
  <si>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</si>
  <si>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</si>
  <si>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</si>
  <si>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</si>
  <si>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</si>
  <si>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</si>
  <si>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</si>
  <si>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</si>
  <si>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</si>
  <si>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</si>
  <si>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</si>
  <si>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</si>
  <si>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</si>
  <si>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</si>
  <si>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</si>
  <si>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</si>
  <si>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</si>
  <si>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</si>
  <si>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</si>
  <si>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</si>
  <si>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</si>
  <si>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</si>
  <si>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</si>
  <si>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</si>
  <si>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</si>
  <si>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</si>
  <si>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</si>
  <si>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</si>
  <si>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</si>
  <si>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</si>
  <si>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</si>
  <si>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</si>
  <si>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</si>
  <si>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</si>
  <si>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</si>
  <si>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</si>
  <si>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</si>
  <si>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</si>
  <si>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</si>
  <si>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</si>
  <si>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</si>
  <si>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</si>
  <si>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</si>
  <si>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</si>
  <si>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</si>
  <si>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</si>
  <si>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</si>
  <si>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</si>
  <si>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</si>
  <si>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</si>
  <si>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</si>
  <si>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</si>
  <si>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</si>
  <si>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</si>
  <si>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</si>
  <si>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</si>
  <si>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</si>
  <si>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</si>
  <si>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</si>
  <si>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</si>
  <si>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</si>
  <si>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</si>
  <si>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</si>
  <si>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</si>
  <si>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</si>
  <si>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</si>
  <si>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</si>
  <si>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</si>
  <si>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</si>
  <si>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</si>
  <si>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</si>
  <si>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</si>
  <si>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</si>
  <si>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</si>
  <si>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</si>
  <si>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</si>
  <si>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</si>
  <si>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</si>
  <si>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</si>
  <si>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</si>
  <si>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</si>
  <si>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</si>
  <si>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</si>
  <si>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</si>
  <si>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</si>
  <si>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</si>
  <si>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</si>
  <si>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</si>
  <si>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</si>
  <si>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</si>
  <si>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</si>
  <si>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</si>
  <si>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</si>
  <si>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</si>
  <si>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</si>
  <si>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</si>
  <si>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</si>
  <si>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</si>
  <si>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</si>
  <si>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</si>
  <si>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</si>
  <si>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</si>
  <si>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</si>
  <si>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</si>
  <si>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</si>
  <si>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</si>
  <si>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</si>
  <si>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</si>
  <si>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</si>
  <si>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</si>
  <si>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</si>
  <si>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</si>
  <si>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</si>
  <si>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</si>
  <si>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</si>
  <si>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</si>
  <si>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</si>
  <si>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</si>
  <si>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</si>
  <si>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</si>
  <si>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</si>
  <si>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</si>
  <si>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</si>
  <si>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</si>
  <si>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</si>
  <si>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</si>
  <si>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</si>
  <si>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</si>
  <si>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</si>
  <si>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</si>
  <si>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</si>
  <si>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</si>
  <si>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</si>
  <si>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</si>
  <si>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</si>
  <si>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</si>
  <si>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</si>
  <si>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</si>
  <si>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</si>
  <si>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</si>
  <si>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</si>
  <si>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</si>
  <si>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</si>
  <si>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</si>
  <si>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</si>
  <si>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</si>
  <si>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</si>
  <si>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</si>
  <si>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</si>
  <si>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</si>
  <si>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</si>
  <si>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</si>
  <si>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</si>
  <si>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</si>
  <si>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</si>
  <si>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</si>
  <si>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</si>
  <si>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</si>
  <si>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</si>
  <si>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</si>
  <si>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</si>
  <si>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</si>
  <si>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</si>
  <si>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</si>
  <si>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</si>
  <si>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</si>
  <si>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</si>
  <si>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</si>
  <si>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</si>
  <si>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</si>
  <si>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</si>
  <si>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</si>
  <si>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</si>
  <si>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</si>
  <si>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</si>
  <si>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</si>
  <si>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</si>
  <si>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</si>
  <si>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</si>
  <si>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</si>
  <si>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</si>
  <si>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</si>
  <si>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</si>
  <si>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</si>
  <si>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</si>
  <si>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</si>
  <si>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</si>
  <si>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</si>
  <si>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</si>
  <si>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</si>
  <si>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</si>
  <si>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</si>
  <si>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</si>
  <si>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</si>
  <si>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</si>
  <si>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</si>
  <si>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</si>
  <si>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</si>
  <si>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</si>
  <si>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</si>
  <si>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</si>
  <si>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</si>
  <si>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</si>
  <si>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</si>
  <si>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</si>
  <si>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</si>
  <si>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</si>
  <si>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</si>
  <si>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</si>
  <si>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</si>
  <si>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</si>
  <si>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</si>
  <si>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</si>
  <si>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</si>
  <si>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</si>
  <si>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</si>
  <si>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</si>
  <si>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</si>
  <si>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</si>
  <si>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</si>
  <si>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</si>
  <si>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</si>
  <si>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</si>
  <si>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</si>
  <si>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</si>
  <si>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</si>
  <si>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</si>
  <si>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</si>
  <si>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</si>
  <si>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</si>
  <si>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</si>
  <si>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</si>
  <si>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</si>
  <si>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</si>
  <si>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</si>
  <si>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</si>
  <si>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</si>
  <si>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</si>
  <si>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</si>
  <si>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</si>
  <si>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</si>
  <si>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</si>
  <si>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</si>
  <si>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</si>
  <si>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</si>
  <si>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</si>
  <si>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</si>
  <si>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</si>
  <si>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</si>
  <si>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</si>
  <si>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</si>
  <si>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</si>
  <si>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</si>
  <si>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</si>
  <si>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</si>
  <si>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</si>
  <si>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</si>
  <si>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</si>
  <si>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</si>
  <si>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</si>
  <si>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</si>
  <si>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</si>
  <si>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</si>
  <si>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</si>
  <si>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</si>
  <si>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</si>
  <si>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</si>
  <si>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</si>
  <si>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</si>
  <si>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</si>
  <si>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</si>
  <si>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</si>
  <si>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</si>
  <si>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</si>
  <si>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</si>
  <si>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</si>
  <si>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</si>
  <si>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</si>
  <si>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</si>
  <si>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</si>
  <si>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</si>
  <si>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</si>
  <si>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</si>
  <si>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</si>
  <si>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</si>
  <si>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</si>
  <si>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</si>
  <si>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</si>
  <si>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</si>
  <si>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</si>
  <si>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</si>
  <si>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</si>
  <si>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</si>
  <si>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</si>
  <si>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</si>
  <si>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</si>
  <si>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</si>
  <si>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</si>
  <si>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</si>
  <si>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</si>
  <si>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</si>
  <si>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</si>
  <si>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</si>
  <si>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</si>
  <si>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</si>
  <si>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</si>
  <si>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</si>
  <si>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</si>
  <si>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</si>
  <si>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</si>
  <si>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</si>
  <si>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</si>
  <si>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</si>
  <si>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</si>
  <si>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</si>
  <si>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</si>
  <si>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</si>
  <si>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</si>
  <si>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</si>
  <si>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</si>
  <si>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</si>
  <si>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</si>
  <si>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</si>
  <si>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</si>
  <si>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</si>
  <si>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</si>
  <si>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</si>
  <si>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</si>
  <si>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</si>
  <si>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</si>
  <si>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</si>
  <si>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</si>
  <si>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</si>
  <si>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</si>
  <si>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</si>
  <si>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</si>
  <si>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</si>
  <si>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</si>
  <si>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</si>
  <si>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</si>
  <si>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</si>
  <si>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</si>
  <si>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</si>
  <si>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</si>
  <si>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</si>
  <si>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</si>
  <si>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</si>
  <si>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</si>
  <si>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</si>
  <si>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</si>
  <si>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</si>
  <si>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</si>
  <si>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</si>
  <si>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</si>
  <si>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</si>
  <si>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</si>
  <si>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</si>
  <si>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</si>
  <si>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</si>
  <si>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</si>
  <si>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</si>
  <si>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</si>
  <si>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</si>
  <si>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</si>
  <si>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</si>
  <si>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</si>
  <si>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</si>
  <si>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</si>
  <si>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</si>
  <si>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</si>
  <si>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</si>
  <si>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</si>
  <si>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</si>
  <si>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</si>
  <si>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</si>
  <si>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</si>
  <si>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</si>
  <si>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</si>
  <si>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</si>
  <si>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</si>
  <si>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</si>
  <si>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</si>
  <si>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</si>
  <si>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</si>
  <si>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</si>
  <si>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</si>
  <si>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</si>
  <si>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</si>
  <si>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</si>
  <si>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</si>
  <si>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</si>
  <si>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</si>
  <si>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</si>
  <si>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</si>
  <si>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</si>
  <si>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</si>
  <si>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</si>
  <si>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</si>
  <si>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</si>
  <si>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</si>
  <si>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</si>
  <si>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</si>
  <si>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</si>
  <si>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</si>
  <si>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</si>
  <si>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</si>
  <si>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</si>
  <si>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</si>
  <si>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</si>
  <si>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</si>
  <si>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</si>
  <si>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</si>
  <si>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</si>
  <si>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</si>
  <si>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</si>
  <si>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</si>
  <si>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</si>
  <si>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</si>
  <si>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</si>
  <si>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</si>
  <si>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</si>
  <si>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</si>
  <si>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</si>
  <si>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</si>
  <si>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</si>
  <si>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</si>
  <si>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</si>
  <si>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</si>
  <si>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</si>
  <si>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</si>
  <si>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</si>
  <si>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</si>
  <si>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</si>
  <si>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</si>
  <si>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</si>
  <si>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</si>
  <si>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</si>
  <si>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</si>
  <si>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</si>
  <si>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</si>
  <si>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</si>
  <si>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</si>
  <si>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</si>
  <si>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</si>
  <si>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</si>
  <si>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</si>
  <si>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</si>
  <si>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</si>
  <si>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</si>
  <si>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</si>
  <si>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</si>
  <si>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</si>
  <si>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</si>
  <si>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</si>
  <si>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</si>
  <si>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</si>
  <si>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</si>
  <si>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</si>
  <si>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</si>
  <si>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</si>
  <si>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</si>
  <si>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</si>
  <si>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</si>
  <si>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</si>
  <si>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</si>
  <si>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</si>
  <si>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</si>
  <si>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</si>
  <si>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</si>
  <si>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</si>
  <si>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</si>
  <si>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</si>
  <si>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</si>
  <si>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</si>
  <si>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</si>
  <si>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</si>
  <si>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</si>
  <si>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</si>
  <si>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</si>
  <si>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</si>
  <si>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</si>
  <si>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</si>
  <si>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</si>
  <si>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</si>
  <si>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</si>
  <si>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</si>
  <si>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</si>
  <si>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</si>
  <si>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</si>
  <si>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</si>
  <si>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</si>
  <si>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</si>
  <si>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</si>
  <si>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</si>
  <si>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</si>
  <si>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</si>
  <si>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</si>
  <si>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</si>
  <si>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</si>
  <si>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</si>
  <si>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</si>
  <si>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</si>
  <si>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</si>
  <si>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</si>
  <si>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</si>
  <si>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</si>
  <si>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</si>
  <si>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</si>
  <si>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</si>
  <si>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</si>
  <si>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</si>
  <si>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</si>
  <si>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</si>
  <si>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</si>
  <si>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</si>
  <si>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</si>
  <si>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</si>
  <si>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</si>
  <si>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</si>
  <si>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</si>
  <si>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</si>
  <si>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</si>
  <si>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</si>
  <si>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</si>
  <si>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</si>
  <si>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</si>
  <si>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</si>
  <si>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</si>
  <si>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</si>
  <si>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</si>
  <si>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</si>
  <si>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</si>
  <si>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</si>
  <si>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</si>
  <si>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</si>
  <si>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</si>
  <si>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</si>
  <si>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</si>
  <si>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</si>
  <si>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</si>
  <si>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</si>
  <si>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</si>
  <si>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</si>
  <si>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</si>
  <si>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</si>
  <si>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</si>
  <si>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</si>
  <si>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</si>
  <si>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</si>
  <si>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</si>
  <si>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</si>
  <si>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</si>
  <si>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</si>
  <si>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</si>
  <si>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</si>
  <si>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</si>
  <si>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</si>
  <si>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</si>
  <si>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</si>
  <si>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</si>
  <si>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</si>
  <si>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</si>
  <si>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</si>
  <si>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</si>
  <si>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</si>
  <si>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</si>
  <si>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</si>
  <si>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</si>
  <si>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</si>
  <si>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</si>
  <si>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</si>
  <si>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</si>
  <si>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</si>
  <si>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</si>
  <si>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</si>
  <si>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</si>
  <si>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</si>
  <si>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</si>
  <si>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</si>
  <si>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</si>
  <si>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</si>
  <si>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</si>
  <si>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</si>
  <si>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</si>
  <si>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</si>
  <si>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</si>
  <si>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</si>
  <si>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</si>
  <si>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</si>
  <si>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</si>
  <si>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</si>
  <si>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</si>
  <si>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</si>
  <si>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</si>
  <si>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</si>
  <si>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</si>
  <si>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</si>
  <si>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</si>
  <si>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</si>
  <si>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</si>
  <si>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</si>
  <si>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</si>
  <si>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</si>
  <si>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</si>
  <si>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</si>
  <si>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</si>
  <si>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</si>
  <si>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</si>
  <si>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</si>
  <si>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</si>
  <si>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</si>
  <si>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</si>
  <si>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</si>
  <si>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</si>
  <si>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</si>
  <si>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</si>
  <si>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</si>
  <si>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</si>
  <si>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</si>
  <si>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</si>
  <si>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</si>
  <si>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</si>
  <si>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</si>
  <si>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</si>
  <si>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</si>
  <si>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</si>
  <si>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</si>
  <si>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</si>
  <si>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</si>
  <si>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</si>
  <si>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</si>
  <si>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</si>
  <si>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</si>
  <si>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</si>
  <si>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</si>
  <si>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</si>
  <si>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</si>
  <si>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</si>
  <si>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</si>
  <si>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</si>
  <si>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</si>
  <si>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</si>
  <si>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</si>
  <si>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</si>
  <si>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</si>
  <si>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</si>
  <si>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</si>
  <si>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</si>
  <si>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</si>
  <si>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</si>
  <si>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</si>
  <si>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</si>
  <si>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</si>
  <si>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</si>
  <si>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</si>
  <si>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</si>
  <si>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</si>
  <si>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</si>
  <si>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</si>
  <si>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</si>
  <si>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</si>
  <si>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</si>
  <si>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</si>
  <si>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</si>
  <si>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</si>
  <si>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</si>
  <si>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</si>
  <si>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</si>
  <si>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</si>
  <si>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</si>
  <si>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</si>
  <si>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</si>
  <si>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</si>
  <si>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</si>
  <si>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</si>
  <si>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</si>
  <si>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</si>
  <si>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</si>
  <si>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</si>
  <si>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</si>
  <si>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</si>
  <si>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</si>
  <si>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</si>
  <si>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</si>
  <si>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</si>
  <si>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</si>
  <si>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</si>
  <si>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</si>
  <si>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</si>
  <si>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</si>
  <si>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</si>
  <si>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</si>
  <si>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</si>
  <si>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</si>
  <si>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</si>
  <si>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</si>
  <si>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</si>
  <si>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</si>
  <si>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</si>
  <si>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</si>
  <si>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</si>
  <si>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</si>
  <si>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</si>
  <si>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</si>
  <si>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</si>
  <si>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</si>
  <si>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</si>
  <si>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</si>
  <si>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</si>
  <si>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</si>
  <si>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</si>
  <si>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</si>
  <si>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</si>
  <si>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</si>
  <si>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</si>
  <si>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</si>
  <si>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</si>
  <si>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</si>
  <si>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</si>
  <si>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</si>
  <si>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</si>
  <si>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</si>
  <si>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</si>
  <si>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</si>
  <si>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</si>
  <si>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</si>
  <si>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</si>
  <si>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</si>
  <si>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</si>
  <si>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</si>
  <si>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</si>
  <si>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</si>
  <si>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</si>
  <si>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</si>
  <si>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</si>
  <si>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</si>
  <si>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</si>
  <si>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</si>
  <si>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</si>
  <si>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</si>
  <si>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</si>
  <si>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</si>
  <si>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</si>
  <si>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</si>
  <si>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</si>
  <si>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</si>
  <si>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</si>
  <si>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</si>
  <si>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</si>
  <si>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</si>
  <si>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</si>
  <si>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</si>
  <si>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</si>
  <si>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</si>
  <si>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</si>
  <si>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</si>
  <si>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</si>
  <si>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</si>
  <si>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</si>
  <si>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</si>
  <si>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</si>
  <si>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</si>
  <si>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</si>
  <si>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</si>
  <si>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</si>
  <si>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</si>
  <si>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</si>
  <si>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</si>
  <si>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</si>
  <si>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</si>
  <si>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</si>
  <si>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</si>
  <si>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</si>
  <si>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</si>
  <si>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</si>
  <si>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</si>
  <si>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</si>
  <si>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</si>
  <si>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</si>
  <si>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</si>
  <si>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</si>
  <si>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</si>
  <si>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</si>
  <si>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</si>
  <si>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</si>
  <si>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</si>
  <si>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</si>
  <si>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</si>
  <si>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</si>
  <si>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</si>
  <si>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</si>
  <si>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</si>
  <si>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</si>
  <si>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</si>
  <si>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</si>
  <si>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</si>
  <si>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</si>
  <si>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</si>
  <si>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</si>
  <si>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</si>
  <si>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</si>
  <si>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</si>
  <si>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</si>
  <si>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</si>
  <si>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</si>
  <si>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</si>
  <si>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</si>
  <si>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</si>
  <si>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</si>
  <si>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</si>
  <si>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</si>
  <si>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</si>
  <si>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</si>
  <si>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</si>
  <si>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</si>
  <si>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</si>
  <si>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</si>
  <si>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</si>
  <si>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</si>
  <si>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</si>
  <si>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</si>
  <si>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</si>
  <si>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</si>
  <si>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</si>
  <si>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</si>
  <si>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</si>
  <si>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</si>
  <si>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</si>
  <si>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</si>
  <si>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</si>
  <si>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</si>
  <si>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</si>
  <si>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</si>
  <si>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</si>
  <si>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</si>
  <si>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</si>
  <si>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</si>
  <si>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</si>
  <si>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</si>
  <si>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</si>
  <si>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</si>
  <si>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</si>
  <si>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</si>
  <si>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</si>
  <si>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</si>
  <si>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</si>
  <si>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</si>
  <si>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</si>
  <si>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</si>
  <si>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</si>
  <si>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</si>
  <si>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</si>
  <si>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</si>
  <si>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</si>
  <si>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</si>
  <si>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</si>
  <si>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</si>
  <si>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</si>
  <si>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</si>
  <si>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</si>
  <si>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</si>
  <si>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</si>
  <si>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</si>
  <si>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</si>
  <si>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</si>
  <si>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</si>
  <si>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</si>
  <si>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</si>
  <si>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</si>
  <si>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</si>
  <si>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</si>
  <si>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</si>
  <si>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</si>
  <si>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</si>
  <si>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</si>
  <si>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</si>
  <si>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</si>
  <si>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</si>
  <si>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</si>
  <si>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</si>
  <si>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</si>
  <si>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</si>
  <si>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</si>
  <si>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</si>
  <si>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</si>
  <si>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</si>
  <si>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</si>
  <si>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</si>
  <si>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</si>
  <si>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</si>
  <si>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</si>
  <si>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</si>
  <si>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</si>
  <si>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</si>
  <si>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</si>
  <si>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</si>
  <si>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</si>
  <si>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</si>
  <si>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</si>
  <si>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</si>
  <si>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</si>
  <si>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</si>
  <si>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</si>
  <si>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</si>
  <si>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</si>
  <si>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</si>
  <si>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</si>
  <si>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</si>
  <si>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</si>
  <si>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</si>
  <si>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</si>
  <si>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</si>
  <si>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</si>
  <si>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</si>
  <si>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</si>
  <si>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</si>
  <si>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</si>
  <si>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</si>
  <si>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</si>
  <si>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</si>
  <si>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</si>
  <si>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</si>
  <si>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</si>
  <si>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</si>
  <si>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</si>
  <si>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</si>
  <si>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</si>
  <si>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</si>
  <si>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</si>
  <si>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</si>
  <si>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</si>
  <si>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</si>
  <si>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</si>
  <si>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</si>
  <si>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</si>
  <si>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</si>
  <si>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</si>
  <si>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</si>
  <si>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</si>
  <si>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</si>
  <si>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</si>
  <si>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</si>
  <si>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</si>
  <si>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</si>
  <si>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</si>
  <si>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</si>
  <si>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</si>
  <si>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</si>
  <si>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</si>
  <si>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</si>
  <si>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</si>
  <si>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</si>
  <si>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</si>
  <si>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</si>
  <si>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</si>
  <si>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</si>
  <si>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</si>
  <si>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</si>
  <si>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</si>
  <si>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</si>
  <si>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</si>
  <si>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</si>
  <si>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</si>
  <si>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</si>
  <si>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</si>
  <si>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</si>
  <si>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</si>
  <si>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</si>
  <si>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</si>
  <si>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</si>
  <si>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</si>
  <si>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</si>
  <si>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</si>
  <si>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</si>
  <si>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</si>
  <si>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</si>
  <si>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</si>
  <si>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</si>
  <si>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</si>
  <si>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</si>
  <si>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</si>
  <si>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</si>
  <si>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</si>
  <si>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</si>
  <si>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</si>
  <si>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</si>
  <si>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</si>
  <si>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</si>
  <si>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</si>
  <si>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</si>
  <si>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</si>
  <si>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</si>
  <si>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</si>
  <si>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</si>
  <si>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</si>
  <si>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</si>
  <si>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</si>
  <si>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</si>
  <si>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</si>
  <si>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</si>
  <si>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</si>
  <si>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</si>
  <si>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</si>
  <si>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</si>
  <si>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</si>
  <si>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</si>
  <si>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</si>
  <si>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</si>
  <si>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</si>
  <si>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</si>
  <si>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</si>
  <si>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</si>
  <si>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</si>
  <si>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</si>
  <si>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</si>
  <si>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</si>
  <si>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</si>
  <si>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</si>
  <si>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</si>
  <si>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</si>
  <si>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</si>
  <si>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</si>
  <si>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</si>
  <si>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</si>
  <si>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</si>
  <si>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</si>
  <si>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</si>
  <si>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</si>
  <si>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</si>
  <si>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</si>
  <si>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</si>
  <si>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</si>
  <si>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</si>
  <si>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</si>
  <si>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</si>
  <si>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</si>
  <si>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</si>
  <si>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</si>
  <si>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</si>
  <si>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</si>
  <si>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</si>
  <si>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</si>
  <si>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</si>
  <si>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</si>
  <si>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</si>
  <si>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</si>
  <si>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</si>
  <si>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</si>
  <si>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</si>
  <si>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</si>
  <si>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</si>
  <si>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</si>
  <si>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</si>
  <si>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</si>
  <si>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</si>
  <si>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</si>
  <si>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</si>
  <si>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</si>
  <si>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</si>
  <si>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</si>
  <si>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</si>
  <si>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</si>
  <si>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</si>
  <si>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</si>
  <si>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</si>
  <si>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</si>
  <si>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</si>
  <si>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</si>
  <si>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</si>
  <si>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</si>
  <si>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</si>
  <si>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</si>
  <si>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</si>
  <si>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</si>
  <si>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</si>
  <si>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</si>
  <si>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</si>
  <si>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</si>
  <si>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</si>
  <si>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</si>
  <si>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</si>
  <si>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</si>
  <si>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</si>
  <si>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</si>
  <si>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</si>
  <si>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</si>
  <si>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</si>
  <si>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</si>
  <si>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</si>
  <si>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</si>
  <si>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</si>
  <si>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</si>
  <si>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</si>
  <si>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</si>
  <si>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</si>
  <si>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</si>
  <si>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</si>
  <si>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</si>
  <si>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</si>
  <si>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</si>
  <si>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</si>
  <si>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</si>
  <si>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</si>
  <si>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</si>
  <si>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</si>
  <si>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</si>
  <si>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</si>
  <si>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</si>
  <si>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</si>
  <si>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</si>
  <si>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</si>
  <si>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</si>
  <si>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</si>
  <si>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</si>
  <si>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</si>
  <si>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</si>
  <si>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</si>
  <si>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</si>
  <si>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</si>
  <si>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</si>
  <si>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</si>
  <si>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</si>
  <si>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</si>
  <si>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</si>
  <si>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</si>
  <si>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</si>
  <si>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</si>
  <si>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</si>
  <si>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</si>
  <si>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</si>
  <si>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</si>
  <si>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</si>
  <si>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</si>
  <si>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</si>
  <si>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</si>
  <si>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</si>
  <si>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</si>
  <si>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</si>
  <si>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</si>
  <si>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</si>
  <si>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</si>
  <si>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</si>
  <si>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</si>
  <si>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</si>
  <si>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</si>
  <si>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</si>
  <si>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</si>
  <si>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</si>
  <si>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</si>
  <si>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</si>
  <si>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</si>
  <si>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</si>
  <si>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</si>
  <si>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</si>
  <si>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</si>
  <si>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</si>
  <si>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</si>
  <si>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</si>
  <si>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</si>
  <si>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</si>
  <si>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</si>
  <si>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</si>
  <si>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</si>
  <si>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</si>
  <si>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</si>
  <si>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</si>
  <si>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</si>
  <si>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</si>
  <si>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</si>
  <si>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</si>
  <si>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</si>
  <si>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</si>
  <si>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</si>
  <si>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</si>
  <si>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</si>
  <si>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</si>
  <si>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</si>
  <si>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</si>
  <si>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</si>
  <si>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</si>
  <si>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</si>
  <si>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</si>
  <si>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</si>
  <si>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</si>
  <si>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</si>
  <si>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</si>
  <si>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</si>
  <si>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</si>
  <si>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</si>
  <si>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</si>
  <si>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</si>
  <si>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</si>
  <si>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</si>
  <si>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</si>
  <si>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</si>
  <si>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</si>
  <si>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</si>
  <si>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</si>
  <si>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</si>
  <si>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</si>
  <si>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</si>
  <si>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</si>
  <si>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</si>
  <si>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</si>
  <si>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</si>
  <si>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</si>
  <si>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</si>
  <si>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</si>
  <si>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</si>
  <si>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</si>
  <si>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</si>
  <si>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</si>
  <si>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</si>
  <si>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</si>
  <si>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</si>
  <si>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</si>
  <si>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</si>
  <si>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</si>
  <si>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</si>
  <si>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</si>
  <si>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</si>
  <si>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</si>
  <si>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</si>
  <si>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</si>
  <si>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</si>
  <si>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</si>
  <si>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</si>
  <si>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</si>
  <si>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</si>
  <si>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</si>
  <si>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</si>
  <si>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</si>
  <si>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</si>
  <si>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</si>
  <si>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</si>
  <si>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</si>
  <si>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</si>
  <si>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</si>
  <si>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</si>
  <si>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</si>
  <si>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</si>
  <si>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</si>
  <si>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</si>
  <si>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</si>
  <si>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</si>
  <si>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</si>
  <si>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</si>
  <si>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</si>
  <si>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</si>
  <si>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</si>
  <si>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</si>
  <si>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</si>
  <si>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</si>
  <si>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</si>
  <si>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</si>
  <si>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</si>
  <si>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</si>
  <si>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</si>
  <si>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</si>
  <si>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</si>
  <si>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</si>
  <si>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</si>
  <si>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</si>
  <si>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</si>
  <si>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</si>
  <si>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</si>
  <si>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</si>
  <si>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</si>
  <si>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</si>
  <si>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</si>
  <si>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</si>
  <si>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</si>
  <si>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</si>
  <si>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</si>
  <si>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</si>
  <si>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</si>
  <si>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</si>
  <si>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</si>
  <si>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</si>
  <si>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</si>
  <si>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</si>
  <si>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</si>
  <si>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</si>
  <si>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</si>
  <si>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</si>
  <si>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</si>
  <si>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</si>
  <si>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</si>
  <si>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</si>
  <si>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</si>
  <si>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</si>
  <si>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</si>
  <si>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</si>
  <si>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</si>
  <si>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</si>
  <si>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</si>
  <si>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</si>
  <si>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</si>
  <si>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</si>
  <si>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</si>
  <si>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</si>
  <si>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</si>
  <si>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</si>
  <si>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</si>
  <si>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</si>
  <si>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</si>
  <si>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</si>
  <si>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</si>
  <si>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</si>
  <si>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</si>
  <si>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</si>
  <si>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</si>
  <si>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</si>
  <si>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</si>
  <si>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</si>
  <si>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</si>
  <si>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</si>
  <si>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</si>
  <si>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</si>
  <si>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</si>
  <si>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</si>
  <si>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</si>
  <si>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</si>
  <si>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</si>
  <si>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</si>
  <si>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</si>
  <si>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</si>
  <si>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</si>
  <si>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</si>
  <si>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</si>
  <si>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</si>
  <si>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</si>
  <si>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</si>
  <si>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</si>
  <si>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</si>
  <si>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</si>
  <si>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</si>
  <si>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</si>
  <si>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</si>
  <si>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</si>
  <si>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</si>
  <si>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</si>
  <si>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</si>
  <si>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</si>
  <si>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</si>
  <si>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</si>
  <si>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</si>
  <si>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</si>
  <si>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</si>
  <si>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</si>
  <si>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</si>
  <si>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</si>
  <si>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</si>
  <si>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</si>
  <si>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</si>
  <si>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</si>
  <si>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</si>
  <si>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</si>
  <si>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</si>
  <si>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</si>
  <si>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</si>
  <si>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</si>
  <si>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</si>
  <si>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</si>
  <si>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</si>
  <si>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</si>
  <si>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</si>
  <si>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</si>
  <si>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</si>
  <si>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</si>
  <si>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</si>
  <si>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</si>
  <si>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</si>
  <si>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</si>
  <si>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</si>
  <si>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</si>
  <si>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</si>
  <si>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</si>
  <si>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</si>
  <si>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</si>
  <si>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</si>
  <si>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</si>
  <si>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</si>
  <si>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</si>
  <si>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</si>
  <si>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</si>
  <si>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</si>
  <si>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</si>
  <si>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</si>
  <si>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</si>
  <si>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</si>
  <si>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</si>
  <si>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</si>
  <si>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</si>
  <si>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</si>
  <si>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</si>
  <si>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</si>
  <si>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</si>
  <si>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</si>
  <si>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</si>
  <si>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</si>
  <si>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</si>
  <si>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</si>
  <si>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</si>
  <si>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</si>
  <si>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</si>
  <si>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</si>
  <si>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</si>
  <si>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</si>
  <si>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</si>
  <si>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</si>
  <si>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</si>
  <si>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</si>
  <si>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</si>
  <si>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</si>
  <si>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</si>
  <si>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</si>
  <si>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</si>
  <si>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</si>
  <si>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</si>
  <si>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</si>
  <si>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</si>
  <si>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</si>
  <si>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</si>
  <si>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</si>
  <si>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</si>
  <si>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</si>
  <si>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</si>
  <si>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</si>
  <si>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</si>
  <si>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</si>
  <si>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</si>
  <si>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</si>
  <si>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</si>
  <si>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</si>
  <si>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</si>
  <si>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</si>
  <si>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</si>
  <si>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</si>
  <si>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</si>
  <si>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</si>
  <si>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</si>
  <si>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</si>
  <si>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</si>
  <si>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</si>
  <si>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</si>
  <si>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</si>
  <si>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</si>
  <si>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</si>
  <si>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</si>
  <si>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</si>
  <si>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</si>
  <si>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</si>
  <si>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</si>
  <si>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</si>
  <si>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</si>
  <si>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</si>
  <si>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</si>
  <si>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</si>
  <si>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</si>
  <si>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</si>
  <si>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</si>
  <si>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</si>
  <si>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</si>
  <si>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</si>
  <si>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</si>
  <si>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</si>
  <si>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</si>
  <si>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</si>
  <si>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</si>
  <si>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</si>
  <si>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</si>
  <si>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</si>
  <si>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</si>
  <si>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</si>
  <si>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</si>
  <si>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</si>
  <si>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</si>
  <si>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</si>
  <si>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</si>
  <si>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</si>
  <si>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</si>
  <si>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</si>
  <si>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</si>
  <si>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</si>
  <si>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</si>
  <si>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</si>
  <si>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</si>
  <si>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</si>
  <si>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</si>
  <si>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</si>
  <si>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</si>
  <si>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</si>
  <si>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</si>
  <si>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</si>
  <si>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</si>
  <si>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</si>
  <si>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</si>
  <si>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</si>
  <si>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</si>
  <si>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</si>
  <si>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</si>
  <si>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</si>
  <si>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</si>
  <si>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</si>
  <si>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</si>
  <si>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</si>
  <si>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</si>
  <si>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</si>
  <si>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</si>
  <si>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</si>
  <si>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</si>
  <si>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</si>
  <si>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</si>
  <si>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</si>
  <si>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</si>
  <si>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</si>
  <si>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</si>
  <si>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</si>
  <si>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</si>
  <si>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</si>
  <si>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</si>
  <si>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</si>
  <si>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</si>
  <si>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</si>
  <si>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</si>
  <si>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</si>
  <si>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</si>
  <si>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</si>
  <si>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</si>
  <si>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</si>
  <si>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</si>
  <si>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</si>
  <si>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</si>
  <si>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</si>
  <si>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</si>
  <si>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</si>
  <si>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</si>
  <si>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</si>
  <si>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</si>
  <si>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</si>
  <si>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</si>
  <si>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</si>
  <si>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</si>
  <si>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</si>
  <si>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</si>
  <si>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</si>
  <si>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</si>
  <si>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</si>
  <si>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</si>
  <si>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</si>
  <si>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</si>
  <si>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</si>
  <si>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</si>
  <si>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</si>
  <si>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</si>
  <si>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</si>
  <si>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</si>
  <si>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</si>
  <si>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</si>
  <si>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</si>
  <si>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</si>
  <si>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</si>
  <si>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</si>
  <si>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</si>
  <si>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</si>
  <si>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</si>
  <si>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</si>
  <si>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</si>
  <si>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</si>
  <si>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</si>
  <si>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</si>
  <si>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</si>
  <si>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</si>
  <si>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</si>
  <si>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</si>
  <si>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</si>
  <si>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</si>
  <si>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</si>
  <si>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</si>
  <si>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</si>
  <si>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</si>
  <si>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</si>
  <si>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</si>
  <si>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</si>
  <si>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</si>
  <si>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</si>
  <si>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</si>
  <si>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</si>
  <si>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</si>
  <si>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</si>
  <si>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</si>
  <si>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</si>
  <si>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</si>
  <si>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</si>
  <si>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</si>
  <si>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</si>
  <si>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</si>
  <si>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</si>
  <si>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</si>
  <si>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</si>
  <si>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</si>
  <si>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</si>
  <si>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</si>
  <si>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</si>
  <si>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</si>
  <si>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</si>
  <si>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</si>
  <si>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</si>
  <si>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</si>
  <si>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</si>
  <si>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</si>
  <si>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</si>
  <si>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</si>
  <si>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</si>
  <si>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</si>
  <si>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</si>
  <si>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</si>
  <si>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</si>
  <si>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</si>
  <si>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</si>
  <si>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</si>
  <si>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</si>
  <si>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</si>
  <si>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</si>
  <si>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</si>
  <si>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</si>
  <si>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</si>
  <si>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</si>
  <si>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</si>
  <si>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</si>
  <si>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</si>
  <si>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</si>
  <si>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</si>
  <si>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</si>
  <si>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</si>
  <si>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</si>
  <si>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</si>
  <si>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</si>
  <si>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</si>
  <si>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</si>
  <si>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</si>
  <si>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</si>
  <si>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</si>
  <si>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</si>
  <si>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</si>
  <si>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</si>
  <si>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</si>
  <si>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</si>
  <si>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</si>
  <si>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</si>
  <si>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</si>
  <si>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</si>
  <si>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</si>
  <si>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</si>
  <si>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</si>
  <si>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</si>
  <si>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</si>
  <si>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</si>
  <si>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</si>
  <si>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</si>
  <si>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</si>
  <si>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</si>
  <si>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</si>
  <si>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</si>
  <si>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</si>
  <si>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</si>
  <si>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</si>
  <si>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</si>
  <si>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</si>
  <si>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</si>
  <si>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</si>
  <si>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</si>
  <si>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</si>
  <si>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</si>
  <si>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</si>
  <si>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</si>
  <si>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</si>
  <si>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</si>
  <si>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</si>
  <si>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</si>
  <si>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</si>
  <si>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</si>
  <si>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</si>
  <si>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</si>
  <si>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</si>
  <si>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</si>
  <si>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</si>
  <si>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</si>
  <si>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</si>
  <si>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</si>
  <si>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</si>
  <si>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</si>
  <si>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</si>
  <si>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</si>
  <si>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</si>
  <si>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</si>
  <si>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</si>
  <si>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</si>
  <si>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</si>
  <si>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</si>
  <si>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</si>
  <si>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</si>
  <si>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</si>
  <si>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</si>
  <si>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</si>
  <si>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</si>
  <si>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</si>
  <si>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</si>
  <si>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</si>
  <si>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</si>
  <si>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</si>
  <si>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</si>
  <si>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</si>
  <si>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</si>
  <si>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</si>
  <si>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</si>
  <si>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</si>
  <si>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</si>
  <si>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</si>
  <si>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</si>
  <si>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</si>
  <si>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</si>
  <si>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</si>
  <si>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</si>
  <si>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</si>
  <si>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</si>
  <si>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</si>
  <si>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</si>
  <si>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</si>
  <si>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</si>
  <si>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</si>
  <si>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</si>
  <si>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</si>
  <si>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</si>
  <si>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</si>
  <si>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</si>
  <si>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</si>
  <si>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</si>
  <si>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</si>
  <si>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</si>
  <si>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</si>
  <si>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</si>
  <si>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</si>
  <si>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</si>
  <si>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</si>
  <si>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</si>
  <si>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</si>
  <si>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</si>
  <si>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</si>
  <si>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</si>
  <si>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</si>
  <si>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</si>
  <si>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</si>
  <si>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</si>
  <si>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</si>
  <si>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</si>
  <si>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</si>
  <si>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</si>
  <si>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</si>
  <si>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</si>
  <si>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</si>
  <si>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</si>
  <si>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</si>
  <si>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</si>
  <si>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</si>
  <si>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</si>
  <si>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</si>
  <si>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</si>
  <si>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</si>
  <si>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</si>
  <si>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</si>
  <si>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</si>
  <si>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</si>
  <si>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</si>
  <si>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</si>
  <si>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</si>
  <si>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</si>
  <si>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</si>
  <si>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</si>
  <si>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</si>
  <si>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</si>
  <si>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</si>
  <si>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</si>
  <si>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</si>
  <si>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</si>
  <si>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</si>
  <si>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</si>
  <si>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</si>
  <si>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</si>
  <si>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</si>
  <si>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</si>
  <si>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</si>
  <si>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</si>
  <si>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</si>
  <si>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</si>
  <si>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</si>
  <si>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</si>
  <si>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</si>
  <si>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</si>
  <si>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</si>
  <si>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</si>
  <si>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</si>
  <si>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</si>
  <si>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</si>
  <si>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</si>
  <si>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</si>
  <si>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</si>
  <si>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</si>
  <si>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</si>
  <si>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</si>
  <si>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</si>
  <si>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</si>
  <si>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</si>
  <si>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</si>
  <si>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</si>
  <si>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</si>
  <si>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</si>
  <si>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</si>
  <si>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</si>
  <si>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</si>
  <si>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</si>
  <si>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</si>
  <si>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</si>
  <si>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</si>
  <si>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</si>
  <si>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</si>
  <si>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</si>
  <si>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</si>
  <si>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</si>
  <si>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</si>
  <si>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</si>
  <si>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</si>
  <si>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</si>
  <si>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</si>
  <si>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</si>
  <si>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</si>
  <si>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</si>
  <si>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</si>
  <si>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</si>
  <si>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</si>
  <si>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</si>
  <si>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</si>
  <si>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</si>
  <si>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</si>
  <si>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</si>
  <si>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</si>
  <si>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</si>
  <si>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</si>
  <si>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</si>
  <si>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</si>
  <si>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</si>
  <si>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</si>
  <si>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</si>
  <si>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</si>
  <si>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</si>
  <si>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</si>
  <si>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</si>
  <si>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</si>
  <si>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</si>
  <si>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</si>
  <si>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</si>
  <si>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</si>
  <si>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</si>
  <si>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</si>
  <si>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</si>
  <si>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</si>
  <si>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</si>
  <si>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</si>
  <si>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</si>
  <si>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</si>
  <si>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</si>
  <si>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</si>
  <si>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</si>
  <si>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</si>
  <si>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</si>
  <si>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</si>
  <si>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</si>
  <si>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</si>
  <si>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</si>
  <si>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</si>
  <si>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</si>
  <si>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</si>
  <si>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</si>
  <si>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</si>
  <si>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</si>
  <si>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</si>
  <si>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</si>
  <si>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</si>
  <si>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</si>
  <si>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</si>
  <si>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</si>
  <si>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</si>
  <si>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</si>
  <si>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</si>
  <si>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</si>
  <si>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</si>
  <si>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</si>
  <si>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</si>
  <si>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</si>
  <si>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</si>
  <si>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</si>
  <si>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</si>
  <si>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</si>
  <si>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</si>
  <si>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</si>
  <si>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</si>
  <si>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</si>
  <si>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</si>
  <si>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</si>
  <si>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</si>
  <si>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</si>
  <si>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</si>
  <si>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</si>
  <si>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</si>
  <si>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</si>
  <si>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</si>
  <si>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</si>
  <si>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</si>
  <si>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</si>
  <si>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</si>
  <si>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</si>
  <si>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</si>
  <si>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</si>
  <si>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</si>
  <si>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</si>
  <si>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</si>
  <si>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</si>
  <si>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</si>
  <si>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</si>
  <si>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</si>
  <si>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</si>
  <si>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</si>
  <si>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</si>
  <si>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</si>
  <si>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</si>
  <si>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</si>
  <si>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</si>
  <si>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</si>
  <si>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</si>
  <si>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</si>
  <si>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</si>
  <si>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</si>
  <si>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</si>
  <si>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</si>
  <si>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</si>
  <si>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</si>
  <si>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</si>
  <si>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</si>
  <si>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</si>
  <si>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</si>
  <si>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</si>
  <si>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</si>
  <si>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</si>
  <si>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</si>
  <si>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</si>
  <si>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</si>
  <si>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</si>
  <si>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</si>
  <si>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</si>
  <si>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</si>
  <si>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</si>
  <si>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</si>
  <si>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</si>
  <si>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</si>
  <si>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</si>
  <si>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</si>
  <si>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</si>
  <si>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</si>
  <si>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</si>
  <si>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</si>
  <si>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</si>
  <si>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</si>
  <si>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</si>
  <si>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</si>
  <si>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</si>
  <si>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</si>
  <si>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</si>
  <si>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</si>
  <si>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</si>
  <si>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</si>
  <si>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</si>
  <si>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</si>
  <si>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</si>
  <si>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</si>
  <si>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</si>
  <si>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</si>
  <si>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</si>
  <si>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</si>
  <si>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</si>
  <si>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</si>
  <si>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</si>
  <si>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</si>
  <si>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</si>
  <si>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</si>
  <si>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</si>
  <si>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</si>
  <si>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</si>
  <si>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</si>
  <si>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</si>
  <si>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</si>
  <si>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</si>
  <si>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</si>
  <si>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</si>
  <si>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</si>
  <si>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</si>
  <si>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</si>
  <si>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</si>
  <si>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</si>
  <si>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</si>
  <si>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</si>
  <si>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</si>
  <si>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</si>
  <si>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</si>
  <si>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</si>
  <si>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</si>
  <si>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</si>
  <si>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</si>
  <si>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</si>
  <si>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</si>
  <si>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</si>
  <si>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</si>
  <si>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</si>
  <si>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</si>
  <si>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</si>
  <si>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</si>
  <si>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</si>
  <si>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</si>
  <si>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</si>
  <si>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</si>
  <si>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</si>
  <si>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</si>
  <si>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</si>
  <si>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</si>
  <si>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</si>
  <si>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</si>
  <si>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</si>
  <si>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</si>
  <si>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</si>
  <si>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</si>
  <si>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</si>
  <si>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</si>
  <si>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</si>
  <si>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</si>
  <si>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</si>
  <si>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</si>
  <si>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</si>
  <si>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</si>
  <si>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</si>
  <si>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</si>
  <si>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</si>
  <si>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</si>
  <si>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</si>
  <si>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</si>
  <si>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</si>
  <si>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</si>
  <si>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</si>
  <si>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</si>
  <si>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</si>
  <si>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</si>
  <si>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</si>
  <si>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</si>
  <si>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</si>
  <si>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</si>
  <si>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</si>
  <si>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</si>
  <si>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</si>
  <si>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</si>
  <si>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</si>
  <si>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</si>
  <si>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</si>
  <si>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</si>
  <si>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</si>
  <si>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</si>
  <si>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</si>
  <si>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</si>
  <si>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</si>
  <si>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</si>
  <si>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</si>
  <si>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</si>
  <si>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</si>
  <si>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</si>
  <si>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</si>
  <si>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</si>
  <si>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</si>
  <si>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</si>
  <si>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</si>
  <si>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</si>
  <si>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</si>
  <si>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</si>
  <si>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</si>
  <si>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</si>
  <si>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</si>
  <si>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</si>
  <si>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</si>
  <si>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</si>
  <si>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</si>
  <si>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</si>
  <si>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</si>
  <si>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</si>
  <si>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</si>
  <si>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</si>
  <si>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</si>
  <si>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</si>
  <si>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</si>
  <si>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</si>
  <si>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</si>
  <si>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</si>
  <si>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</si>
  <si>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</si>
  <si>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</si>
  <si>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</si>
  <si>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</si>
  <si>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</si>
  <si>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</si>
  <si>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</si>
  <si>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</si>
  <si>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</si>
  <si>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</si>
  <si>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</si>
  <si>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</si>
  <si>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</si>
  <si>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</si>
  <si>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</si>
  <si>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</si>
  <si>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</si>
  <si>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</si>
  <si>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</si>
  <si>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</si>
  <si>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</si>
  <si>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</si>
  <si>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</si>
  <si>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</si>
  <si>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</si>
  <si>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</si>
  <si>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</si>
  <si>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</si>
  <si>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</si>
  <si>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</si>
  <si>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</si>
  <si>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</si>
  <si>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</si>
  <si>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</si>
  <si>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</si>
  <si>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</si>
  <si>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</si>
  <si>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</si>
  <si>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</si>
  <si>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</si>
  <si>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</si>
  <si>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</si>
  <si>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</si>
  <si>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</si>
  <si>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</si>
  <si>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</si>
  <si>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</si>
  <si>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</si>
  <si>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</si>
  <si>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</si>
  <si>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</si>
  <si>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</si>
  <si>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</si>
  <si>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</si>
  <si>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</si>
  <si>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</si>
  <si>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</si>
  <si>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</si>
  <si>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</si>
  <si>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</si>
  <si>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</si>
  <si>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</si>
  <si>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</si>
  <si>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</si>
  <si>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</si>
  <si>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</si>
  <si>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</si>
  <si>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</si>
  <si>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</si>
  <si>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</si>
  <si>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</si>
  <si>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</si>
  <si>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</si>
  <si>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</si>
  <si>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</si>
  <si>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</si>
  <si>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</si>
  <si>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</si>
  <si>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</si>
  <si>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</si>
  <si>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</si>
  <si>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</si>
  <si>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</si>
  <si>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</si>
  <si>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</si>
  <si>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</si>
  <si>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</si>
  <si>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</si>
  <si>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</si>
  <si>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</si>
  <si>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</si>
  <si>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</si>
  <si>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</si>
  <si>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</si>
  <si>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</si>
  <si>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</si>
  <si>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</si>
  <si>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</si>
  <si>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</si>
  <si>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</si>
  <si>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</si>
  <si>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</si>
  <si>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</si>
  <si>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</si>
  <si>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</si>
  <si>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</si>
  <si>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</si>
  <si>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</si>
  <si>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</si>
  <si>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</si>
  <si>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</si>
  <si>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</si>
  <si>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</si>
  <si>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</si>
  <si>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</si>
  <si>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</si>
  <si>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</si>
  <si>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</si>
  <si>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</si>
  <si>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</si>
  <si>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</si>
  <si>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</si>
  <si>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</si>
  <si>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</si>
  <si>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</si>
  <si>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</si>
  <si>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</si>
  <si>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</si>
  <si>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</si>
  <si>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</si>
  <si>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</si>
  <si>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</si>
  <si>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</si>
  <si>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</si>
  <si>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</si>
  <si>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</si>
  <si>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</si>
  <si>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</si>
  <si>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</si>
  <si>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</si>
  <si>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</si>
  <si>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</si>
  <si>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</si>
  <si>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</si>
  <si>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</si>
  <si>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</si>
  <si>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</si>
  <si>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</si>
  <si>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</si>
  <si>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</si>
  <si>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</si>
  <si>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</si>
  <si>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</si>
  <si>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</si>
  <si>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</si>
  <si>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</si>
  <si>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</si>
  <si>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</si>
  <si>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</si>
  <si>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</si>
  <si>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</si>
  <si>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</si>
  <si>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</si>
  <si>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</si>
  <si>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</si>
  <si>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</si>
  <si>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</si>
  <si>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</si>
  <si>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</si>
  <si>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</si>
  <si>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</si>
  <si>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</si>
  <si>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</si>
  <si>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</si>
  <si>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</si>
  <si>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</si>
  <si>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</si>
  <si>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</si>
  <si>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</si>
  <si>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</si>
  <si>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</si>
  <si>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</si>
  <si>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</si>
  <si>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</si>
  <si>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</si>
  <si>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</si>
  <si>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</si>
  <si>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</si>
  <si>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</si>
  <si>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</si>
  <si>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</si>
  <si>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</si>
  <si>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</si>
  <si>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</si>
  <si>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</si>
  <si>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</si>
  <si>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</si>
  <si>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</si>
  <si>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</si>
  <si>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</si>
  <si>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</si>
  <si>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</si>
  <si>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</si>
  <si>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</si>
  <si>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</si>
  <si>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</si>
  <si>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</si>
  <si>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</si>
  <si>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</si>
  <si>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</si>
  <si>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</si>
  <si>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</si>
  <si>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</si>
  <si>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</si>
  <si>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</si>
  <si>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</si>
  <si>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</si>
  <si>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</si>
  <si>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</si>
  <si>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</si>
  <si>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</si>
  <si>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</si>
  <si>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</si>
  <si>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</si>
  <si>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</si>
  <si>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</si>
  <si>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</si>
  <si>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</si>
  <si>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</si>
  <si>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</si>
  <si>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</si>
  <si>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</si>
  <si>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</si>
  <si>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</si>
  <si>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</si>
  <si>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</si>
  <si>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</si>
  <si>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</si>
  <si>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</si>
  <si>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</si>
  <si>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</si>
  <si>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</si>
  <si>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</si>
  <si>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</si>
  <si>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</si>
  <si>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</si>
  <si>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</si>
  <si>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</si>
  <si>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</si>
  <si>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</si>
  <si>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</si>
  <si>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</si>
  <si>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</si>
  <si>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</si>
  <si>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</si>
  <si>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</si>
  <si>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</si>
  <si>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</si>
  <si>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</si>
  <si>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</si>
  <si>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</si>
  <si>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</si>
  <si>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</si>
  <si>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</si>
  <si>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</si>
  <si>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</si>
  <si>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</si>
  <si>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</si>
  <si>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</si>
  <si>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</si>
  <si>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</si>
  <si>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</si>
  <si>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</si>
  <si>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</si>
  <si>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</si>
  <si>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</si>
  <si>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</si>
  <si>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</si>
  <si>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</si>
  <si>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</si>
  <si>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</si>
  <si>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</si>
  <si>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</si>
  <si>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</si>
  <si>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</si>
  <si>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</si>
  <si>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</si>
  <si>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</si>
  <si>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</si>
  <si>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</si>
  <si>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</si>
  <si>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</si>
  <si>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</si>
  <si>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</si>
  <si>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</si>
  <si>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</si>
  <si>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</si>
  <si>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</si>
  <si>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</si>
  <si>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</si>
  <si>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</si>
  <si>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</si>
  <si>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</si>
  <si>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</si>
  <si>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</si>
  <si>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</si>
  <si>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</si>
  <si>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</si>
  <si>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</si>
  <si>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</si>
  <si>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</si>
  <si>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</si>
  <si>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</si>
  <si>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</si>
  <si>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</si>
  <si>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</si>
  <si>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</si>
  <si>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</si>
  <si>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</si>
  <si>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</si>
  <si>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</si>
  <si>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</si>
  <si>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</si>
  <si>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</si>
  <si>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</si>
  <si>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</si>
  <si>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</si>
  <si>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</si>
  <si>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</si>
  <si>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</si>
  <si>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</si>
  <si>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</si>
  <si>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</si>
  <si>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</si>
  <si>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</si>
  <si>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</si>
  <si>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</si>
  <si>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</si>
  <si>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</si>
  <si>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</si>
  <si>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</si>
  <si>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</si>
  <si>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</si>
  <si>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</si>
  <si>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</si>
  <si>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</si>
  <si>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</si>
  <si>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</si>
  <si>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</si>
  <si>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</si>
  <si>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</si>
  <si>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</si>
  <si>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</si>
  <si>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</si>
  <si>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</si>
  <si>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</si>
  <si>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</si>
  <si>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</si>
  <si>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</si>
  <si>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</si>
  <si>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</si>
  <si>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</si>
  <si>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</si>
  <si>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</si>
  <si>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</si>
  <si>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</si>
  <si>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</si>
  <si>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</si>
  <si>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</si>
  <si>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</si>
  <si>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</si>
  <si>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</si>
  <si>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</si>
  <si>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</si>
  <si>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</si>
  <si>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</si>
  <si>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</si>
  <si>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</si>
  <si>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</si>
  <si>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</si>
  <si>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</si>
  <si>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</si>
  <si>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</si>
  <si>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</si>
  <si>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</si>
  <si>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</si>
  <si>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</si>
  <si>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</si>
  <si>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</si>
  <si>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</si>
  <si>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</si>
  <si>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</si>
  <si>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</si>
  <si>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</si>
  <si>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</si>
  <si>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</si>
  <si>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</si>
  <si>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</si>
  <si>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</si>
  <si>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</si>
  <si>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</si>
  <si>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</si>
  <si>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</si>
  <si>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</si>
  <si>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</si>
  <si>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</si>
  <si>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</si>
  <si>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</si>
  <si>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</si>
  <si>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</si>
  <si>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</si>
  <si>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</si>
  <si>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</si>
  <si>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</si>
  <si>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</si>
  <si>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</si>
  <si>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</si>
  <si>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</si>
  <si>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</si>
  <si>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</si>
  <si>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</si>
  <si>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</si>
  <si>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</si>
  <si>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</si>
  <si>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</si>
  <si>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</si>
  <si>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</si>
  <si>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</si>
  <si>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</si>
  <si>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</si>
  <si>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</si>
  <si>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</si>
  <si>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</si>
  <si>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</si>
  <si>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</si>
  <si>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</si>
  <si>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</si>
  <si>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</si>
  <si>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</si>
  <si>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</si>
  <si>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</si>
  <si>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</si>
  <si>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</si>
  <si>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</si>
  <si>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</si>
  <si>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</si>
  <si>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</si>
  <si>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</si>
  <si>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</si>
  <si>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</si>
  <si>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</si>
  <si>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</si>
  <si>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</si>
  <si>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</si>
  <si>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</si>
  <si>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</si>
  <si>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</si>
  <si>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</si>
  <si>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</si>
  <si>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</si>
  <si>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</si>
  <si>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</si>
  <si>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</si>
  <si>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</si>
  <si>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</si>
  <si>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</si>
  <si>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</si>
  <si>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</si>
  <si>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</si>
  <si>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</si>
  <si>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</si>
  <si>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</si>
  <si>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</si>
  <si>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</si>
  <si>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</si>
  <si>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</si>
  <si>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</si>
  <si>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</si>
  <si>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</si>
  <si>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</si>
  <si>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</si>
  <si>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</si>
  <si>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</si>
  <si>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</si>
  <si>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</si>
  <si>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</si>
  <si>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</si>
  <si>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</si>
  <si>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</si>
  <si>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</si>
  <si>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</si>
  <si>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</si>
  <si>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</si>
  <si>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</si>
  <si>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</si>
  <si>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</si>
  <si>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</si>
  <si>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</si>
  <si>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</si>
  <si>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</si>
  <si>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</si>
  <si>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</si>
  <si>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</si>
  <si>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</si>
  <si>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</si>
  <si>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</si>
  <si>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</si>
  <si>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</si>
  <si>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</si>
  <si>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</si>
  <si>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</si>
  <si>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</si>
  <si>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</si>
  <si>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</si>
  <si>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</si>
  <si>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</si>
  <si>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</si>
  <si>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</si>
  <si>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</si>
  <si>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</si>
  <si>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</si>
  <si>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</si>
  <si>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</si>
  <si>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</si>
  <si>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</si>
  <si>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</si>
  <si>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</si>
  <si>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</si>
  <si>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</si>
  <si>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</si>
  <si>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</si>
  <si>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</si>
  <si>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</si>
  <si>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</si>
  <si>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</si>
  <si>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</si>
  <si>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</si>
  <si>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</si>
  <si>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</si>
  <si>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</si>
  <si>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</si>
  <si>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</si>
  <si>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</si>
  <si>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</si>
  <si>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</si>
  <si>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</si>
  <si>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</si>
  <si>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</si>
  <si>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</si>
  <si>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</si>
  <si>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</si>
  <si>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</si>
  <si>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</si>
  <si>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</si>
  <si>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</si>
  <si>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</si>
  <si>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</si>
  <si>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</si>
  <si>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</si>
  <si>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</si>
  <si>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</si>
  <si>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</si>
  <si>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</si>
  <si>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</si>
  <si>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</si>
  <si>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</si>
  <si>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</si>
  <si>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</si>
  <si>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</si>
  <si>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</si>
  <si>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</si>
  <si>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</si>
  <si>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</si>
  <si>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</si>
  <si>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</si>
  <si>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</si>
  <si>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</si>
  <si>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</si>
  <si>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</si>
  <si>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</si>
  <si>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</si>
  <si>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</si>
  <si>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</si>
  <si>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</si>
  <si>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</si>
  <si>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</si>
  <si>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</si>
  <si>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</si>
  <si>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</si>
  <si>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</si>
  <si>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</si>
  <si>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</si>
  <si>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</si>
  <si>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</si>
  <si>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</si>
  <si>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</si>
  <si>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</si>
  <si>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</si>
  <si>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</si>
  <si>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</si>
  <si>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</si>
  <si>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</si>
  <si>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</si>
  <si>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</si>
  <si>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</si>
  <si>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</si>
  <si>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</si>
  <si>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</si>
  <si>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</si>
  <si>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</si>
  <si>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</si>
  <si>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</si>
  <si>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</si>
  <si>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</si>
  <si>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</si>
  <si>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</si>
  <si>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</si>
  <si>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</si>
  <si>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</si>
  <si>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</si>
  <si>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</si>
  <si>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</si>
  <si>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</si>
  <si>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</si>
  <si>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</si>
  <si>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</si>
  <si>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</si>
  <si>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</si>
  <si>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</si>
  <si>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</si>
  <si>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</si>
  <si>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</si>
  <si>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</si>
  <si>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</si>
  <si>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</si>
  <si>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</si>
  <si>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</si>
  <si>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</si>
  <si>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</si>
  <si>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</si>
  <si>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</si>
  <si>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</si>
  <si>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</si>
  <si>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</si>
  <si>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</si>
  <si>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</si>
  <si>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</si>
  <si>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</si>
  <si>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</si>
  <si>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</si>
  <si>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</si>
  <si>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</si>
  <si>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</si>
  <si>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</si>
  <si>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</si>
  <si>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</si>
  <si>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</si>
  <si>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</si>
  <si>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</si>
  <si>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</si>
  <si>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</si>
  <si>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</si>
  <si>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</si>
  <si>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</si>
  <si>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</si>
  <si>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</si>
  <si>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</si>
  <si>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</si>
  <si>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</si>
  <si>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</si>
  <si>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</si>
  <si>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</si>
  <si>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</si>
  <si>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</si>
  <si>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</si>
  <si>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</si>
  <si>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</si>
  <si>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</si>
  <si>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</si>
  <si>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</si>
  <si>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</si>
  <si>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</si>
  <si>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</si>
  <si>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</si>
  <si>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</si>
  <si>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</si>
  <si>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</si>
  <si>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</si>
  <si>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</si>
  <si>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</si>
  <si>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</si>
  <si>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</si>
  <si>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</si>
  <si>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</si>
  <si>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</si>
  <si>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</si>
  <si>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</si>
  <si>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</si>
  <si>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</si>
  <si>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</si>
  <si>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</si>
  <si>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</si>
  <si>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</si>
  <si>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</si>
  <si>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</si>
  <si>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</si>
  <si>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</si>
  <si>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</si>
  <si>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</si>
  <si>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</si>
  <si>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</si>
  <si>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</si>
  <si>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</si>
  <si>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</si>
  <si>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</si>
  <si>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</si>
  <si>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</si>
  <si>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</si>
  <si>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</si>
  <si>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</si>
  <si>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</si>
  <si>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</si>
  <si>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</si>
  <si>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</si>
  <si>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</si>
  <si>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</si>
  <si>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</si>
  <si>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</si>
  <si>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</si>
  <si>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</si>
  <si>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</si>
  <si>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</si>
  <si>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</si>
  <si>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</si>
  <si>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</si>
  <si>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</si>
  <si>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</si>
  <si>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</si>
  <si>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</si>
  <si>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</si>
  <si>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</si>
  <si>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</si>
  <si>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</si>
  <si>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</si>
  <si>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</si>
  <si>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</si>
  <si>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</si>
  <si>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</si>
  <si>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</si>
  <si>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</si>
  <si>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</si>
  <si>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</si>
  <si>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</si>
  <si>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</si>
  <si>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</si>
  <si>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</si>
  <si>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</si>
  <si>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</si>
  <si>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</si>
  <si>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</si>
  <si>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</si>
  <si>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</si>
  <si>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</si>
  <si>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</si>
  <si>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</si>
  <si>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</si>
  <si>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</si>
  <si>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</si>
  <si>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</si>
  <si>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</si>
  <si>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</si>
  <si>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</si>
  <si>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</si>
  <si>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</si>
  <si>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</si>
  <si>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</si>
  <si>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</si>
  <si>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</si>
  <si>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</si>
  <si>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</si>
  <si>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</si>
  <si>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</si>
  <si>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</si>
  <si>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</si>
  <si>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</si>
  <si>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</si>
  <si>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</si>
  <si>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</si>
  <si>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</si>
  <si>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</si>
  <si>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</si>
  <si>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</si>
  <si>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</si>
  <si>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</si>
  <si>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</si>
  <si>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</si>
  <si>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</si>
  <si>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</si>
  <si>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</si>
  <si>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</si>
  <si>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</si>
  <si>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</si>
  <si>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</si>
  <si>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</si>
  <si>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</si>
  <si>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</si>
  <si>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</si>
  <si>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</si>
  <si>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</si>
  <si>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</si>
  <si>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</si>
  <si>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</si>
  <si>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</si>
  <si>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</si>
  <si>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</si>
  <si>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</si>
  <si>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</si>
  <si>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</si>
  <si>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</si>
  <si>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</si>
  <si>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</si>
  <si>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</si>
  <si>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</si>
  <si>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</si>
  <si>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</si>
  <si>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</si>
  <si>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</si>
  <si>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</si>
  <si>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</si>
  <si>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</si>
  <si>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</si>
  <si>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</si>
  <si>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</si>
  <si>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</si>
  <si>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</si>
  <si>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</si>
  <si>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</si>
  <si>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</si>
  <si>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</si>
  <si>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</si>
  <si>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</si>
  <si>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</si>
  <si>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</si>
  <si>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</si>
  <si>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</si>
  <si>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</si>
  <si>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</si>
  <si>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</si>
  <si>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</si>
  <si>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</si>
  <si>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</si>
  <si>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</si>
  <si>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</si>
  <si>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</si>
  <si>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</si>
  <si>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</si>
  <si>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</si>
  <si>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</si>
  <si>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</si>
  <si>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</si>
  <si>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</si>
  <si>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</si>
  <si>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</si>
  <si>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</si>
  <si>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</si>
  <si>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</si>
  <si>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</si>
  <si>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</si>
  <si>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</si>
  <si>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</si>
  <si>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</si>
  <si>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</si>
  <si>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</si>
  <si>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</si>
  <si>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</si>
  <si>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</si>
  <si>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</si>
  <si>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</si>
  <si>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</si>
  <si>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</si>
  <si>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</si>
  <si>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</si>
  <si>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</si>
  <si>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</si>
  <si>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</si>
  <si>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</si>
  <si>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</si>
  <si>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</si>
  <si>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</si>
  <si>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</si>
  <si>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</si>
  <si>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</si>
  <si>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</si>
  <si>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</si>
  <si>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</si>
  <si>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</si>
  <si>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</si>
  <si>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</si>
  <si>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</si>
  <si>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</si>
  <si>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</si>
  <si>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</si>
  <si>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</si>
  <si>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</si>
  <si>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</si>
  <si>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</si>
  <si>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</si>
  <si>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</si>
  <si>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</si>
  <si>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</si>
  <si>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</si>
  <si>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</si>
  <si>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</si>
  <si>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</si>
  <si>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</si>
  <si>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</si>
  <si>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</si>
  <si>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</si>
  <si>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</si>
  <si>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</si>
  <si>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</si>
  <si>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</si>
  <si>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</si>
  <si>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</si>
  <si>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</si>
  <si>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</si>
  <si>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</si>
  <si>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</si>
  <si>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</si>
  <si>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</si>
  <si>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</si>
  <si>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</si>
  <si>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</si>
  <si>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</si>
  <si>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</si>
  <si>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</si>
  <si>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</si>
  <si>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</si>
  <si>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</si>
  <si>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</si>
  <si>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</si>
  <si>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</si>
  <si>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</si>
  <si>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</si>
  <si>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</si>
  <si>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</si>
  <si>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</si>
  <si>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</si>
  <si>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</si>
  <si>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</si>
  <si>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</si>
  <si>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</si>
  <si>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</si>
  <si>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</si>
  <si>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</si>
  <si>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</si>
  <si>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</si>
  <si>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</si>
  <si>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</si>
  <si>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</si>
  <si>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</si>
  <si>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</si>
  <si>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</si>
  <si>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</si>
  <si>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</si>
  <si>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</si>
  <si>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</si>
  <si>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</si>
  <si>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</si>
  <si>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</si>
  <si>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</si>
  <si>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</si>
  <si>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</si>
  <si>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</si>
  <si>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</si>
  <si>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</si>
  <si>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</si>
  <si>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</si>
  <si>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</si>
  <si>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</si>
  <si>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</si>
  <si>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</si>
  <si>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</si>
  <si>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</si>
  <si>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</si>
  <si>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</si>
  <si>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</si>
  <si>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</si>
  <si>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</si>
  <si>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</si>
  <si>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</si>
  <si>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</si>
  <si>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</si>
  <si>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</si>
  <si>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</si>
  <si>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</si>
  <si>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</si>
  <si>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</si>
  <si>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</si>
  <si>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</si>
  <si>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</si>
  <si>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</si>
  <si>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</si>
  <si>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</si>
  <si>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</si>
  <si>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</si>
  <si>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</si>
  <si>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</si>
  <si>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</si>
  <si>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</si>
  <si>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</si>
  <si>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</si>
  <si>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</si>
  <si>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</si>
  <si>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</si>
  <si>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</si>
  <si>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</si>
  <si>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</si>
  <si>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</si>
  <si>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</si>
  <si>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</si>
  <si>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</si>
  <si>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</si>
  <si>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</si>
  <si>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</si>
  <si>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</si>
  <si>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</si>
  <si>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</si>
  <si>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</si>
  <si>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</si>
  <si>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</si>
  <si>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</si>
  <si>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</si>
  <si>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</si>
  <si>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</si>
  <si>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</si>
  <si>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</si>
  <si>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</si>
  <si>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</si>
  <si>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</si>
  <si>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</si>
  <si>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</si>
  <si>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</si>
  <si>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</si>
  <si>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</si>
  <si>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</si>
  <si>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</si>
  <si>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</si>
  <si>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</si>
  <si>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</si>
  <si>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</si>
  <si>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</si>
  <si>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</si>
  <si>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</si>
  <si>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</si>
  <si>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</si>
  <si>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</si>
  <si>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</si>
  <si>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</si>
  <si>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</si>
  <si>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</si>
  <si>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</si>
  <si>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</si>
  <si>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</si>
  <si>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</si>
  <si>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</si>
  <si>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</si>
  <si>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</si>
  <si>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</si>
  <si>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</si>
  <si>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</si>
  <si>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</si>
  <si>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</si>
  <si>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</si>
  <si>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</si>
  <si>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</si>
  <si>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</si>
  <si>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</si>
  <si>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</si>
  <si>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</si>
  <si>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</si>
  <si>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</si>
  <si>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</si>
  <si>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</si>
  <si>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</si>
  <si>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</si>
  <si>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</si>
  <si>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</si>
  <si>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</si>
  <si>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</si>
  <si>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</si>
  <si>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</si>
  <si>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</si>
  <si>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</si>
  <si>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</si>
  <si>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</si>
  <si>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</si>
  <si>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</si>
  <si>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</si>
  <si>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</si>
  <si>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</si>
  <si>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</si>
  <si>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</si>
  <si>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</si>
  <si>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</si>
  <si>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</si>
  <si>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</si>
  <si>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</si>
  <si>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</si>
  <si>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</si>
  <si>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</si>
  <si>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</si>
  <si>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</si>
  <si>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</si>
  <si>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</si>
  <si>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</si>
  <si>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</si>
  <si>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</si>
  <si>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</si>
  <si>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</si>
  <si>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</si>
  <si>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</si>
  <si>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</si>
  <si>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</si>
  <si>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</si>
  <si>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</si>
  <si>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</si>
  <si>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</si>
  <si>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</si>
  <si>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</si>
  <si>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</si>
  <si>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</si>
  <si>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</si>
  <si>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</si>
  <si>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</si>
  <si>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</si>
  <si>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</si>
  <si>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</si>
  <si>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</si>
  <si>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</si>
  <si>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</si>
  <si>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</si>
  <si>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</si>
  <si>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</si>
  <si>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</si>
  <si>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</si>
  <si>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</si>
  <si>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</si>
  <si>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</si>
  <si>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</si>
  <si>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</si>
  <si>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</si>
  <si>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</si>
  <si>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</si>
  <si>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</si>
  <si>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</si>
  <si>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</si>
  <si>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</si>
  <si>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</si>
  <si>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</si>
  <si>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</si>
  <si>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</si>
  <si>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</si>
  <si>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</si>
  <si>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</si>
  <si>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</si>
  <si>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</si>
  <si>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</si>
  <si>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</si>
  <si>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</si>
  <si>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</si>
  <si>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</si>
  <si>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</si>
  <si>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</si>
  <si>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</si>
  <si>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</si>
  <si>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</si>
  <si>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</si>
  <si>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</si>
  <si>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</si>
  <si>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</si>
  <si>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</si>
  <si>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</si>
  <si>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</si>
  <si>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</si>
  <si>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</si>
  <si>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</si>
  <si>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</si>
  <si>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</si>
  <si>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</si>
  <si>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</si>
  <si>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</si>
  <si>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</si>
  <si>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</si>
  <si>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</si>
  <si>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</si>
  <si>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</si>
  <si>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</si>
  <si>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</si>
  <si>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</si>
  <si>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</si>
  <si>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</si>
  <si>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</si>
  <si>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</si>
  <si>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</si>
  <si>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</si>
  <si>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</si>
  <si>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</si>
  <si>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</si>
  <si>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</si>
  <si>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</si>
  <si>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</si>
  <si>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</si>
  <si>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</si>
  <si>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</si>
  <si>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</si>
  <si>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</si>
  <si>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</si>
  <si>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</si>
  <si>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</si>
  <si>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</si>
  <si>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</si>
  <si>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</si>
  <si>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</si>
  <si>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</si>
  <si>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</si>
  <si>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</si>
  <si>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</si>
  <si>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</si>
  <si>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</si>
  <si>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</si>
  <si>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</si>
  <si>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</si>
  <si>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</si>
  <si>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</si>
  <si>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</si>
  <si>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</si>
  <si>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</si>
  <si>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</si>
  <si>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</si>
  <si>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</si>
  <si>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</si>
  <si>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</si>
  <si>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</si>
  <si>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</si>
  <si>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</si>
  <si>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</si>
  <si>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</si>
  <si>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</si>
  <si>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</si>
  <si>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</si>
  <si>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</si>
  <si>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</si>
  <si>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</si>
  <si>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</si>
  <si>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</si>
  <si>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</si>
  <si>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</si>
  <si>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</si>
  <si>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</si>
  <si>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</si>
  <si>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</si>
  <si>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</si>
  <si>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</si>
  <si>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</si>
  <si>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</si>
  <si>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</si>
  <si>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</si>
  <si>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</si>
  <si>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</si>
  <si>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</si>
  <si>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</si>
  <si>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</si>
  <si>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</si>
  <si>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</si>
  <si>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</si>
  <si>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</si>
  <si>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</si>
  <si>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</si>
  <si>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</si>
  <si>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</si>
  <si>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</si>
  <si>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</si>
  <si>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</si>
  <si>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</si>
  <si>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</si>
  <si>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</si>
  <si>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</si>
  <si>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</si>
  <si>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</si>
  <si>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</si>
  <si>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</si>
  <si>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</si>
  <si>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</si>
  <si>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</si>
  <si>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</si>
  <si>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</si>
  <si>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</si>
  <si>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</si>
  <si>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</si>
  <si>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</si>
  <si>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</si>
  <si>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</si>
  <si>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</si>
  <si>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</si>
  <si>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</si>
  <si>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</si>
  <si>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</si>
  <si>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</si>
  <si>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</si>
  <si>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</si>
  <si>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</si>
  <si>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</si>
  <si>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</si>
  <si>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</si>
  <si>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</si>
  <si>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</si>
  <si>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</si>
  <si>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</si>
  <si>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</si>
  <si>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</si>
  <si>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</si>
  <si>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</si>
  <si>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</si>
  <si>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</si>
  <si>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</si>
  <si>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</si>
  <si>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</si>
  <si>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</si>
  <si>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</si>
  <si>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</si>
  <si>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</si>
  <si>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</si>
  <si>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</si>
  <si>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</si>
  <si>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</si>
  <si>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</si>
  <si>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</si>
  <si>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</si>
  <si>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</si>
  <si>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</si>
  <si>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</si>
  <si>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</si>
  <si>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</si>
  <si>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</si>
  <si>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</si>
  <si>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</si>
  <si>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</si>
  <si>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</si>
  <si>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</si>
  <si>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</si>
  <si>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</si>
  <si>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</si>
  <si>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</si>
  <si>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</si>
  <si>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</si>
  <si>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</si>
  <si>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</si>
  <si>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</si>
  <si>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</si>
  <si>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</si>
  <si>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</si>
  <si>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</si>
  <si>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</si>
  <si>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</si>
  <si>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</si>
  <si>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</si>
  <si>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</si>
  <si>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</si>
  <si>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</si>
  <si>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</si>
  <si>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</si>
  <si>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</si>
  <si>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</si>
  <si>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</si>
  <si>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</si>
  <si>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</si>
  <si>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</si>
  <si>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</si>
  <si>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</si>
  <si>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</si>
  <si>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</si>
  <si>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</si>
  <si>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</si>
  <si>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</si>
  <si>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</si>
  <si>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</si>
  <si>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</si>
  <si>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</si>
  <si>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</si>
  <si>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</si>
  <si>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</si>
  <si>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</si>
  <si>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</si>
  <si>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</si>
  <si>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</si>
  <si>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</si>
  <si>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</si>
  <si>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</si>
  <si>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</si>
  <si>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</si>
  <si>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</si>
  <si>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</si>
  <si>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</si>
  <si>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</si>
  <si>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</si>
  <si>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</si>
  <si>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</si>
  <si>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</si>
  <si>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</si>
  <si>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</si>
  <si>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</si>
  <si>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</si>
  <si>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</si>
  <si>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</si>
  <si>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</si>
  <si>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</si>
  <si>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</si>
  <si>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</si>
  <si>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</si>
  <si>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</si>
  <si>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</si>
  <si>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</si>
  <si>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</si>
  <si>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</si>
  <si>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</si>
  <si>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</si>
  <si>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</si>
  <si>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</si>
  <si>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</si>
  <si>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</si>
  <si>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</si>
  <si>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</si>
  <si>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</si>
  <si>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</si>
  <si>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</si>
  <si>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</si>
  <si>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</si>
  <si>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</si>
  <si>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</si>
  <si>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</si>
  <si>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</si>
  <si>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</si>
  <si>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</si>
  <si>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</si>
  <si>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</si>
  <si>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</si>
  <si>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</si>
  <si>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</si>
  <si>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</si>
  <si>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</si>
  <si>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</si>
  <si>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</si>
  <si>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</si>
  <si>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</si>
  <si>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</si>
  <si>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</si>
  <si>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</si>
  <si>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</si>
  <si>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</si>
  <si>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</si>
  <si>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</si>
  <si>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</si>
  <si>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</si>
  <si>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</si>
  <si>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</si>
  <si>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</si>
  <si>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</si>
  <si>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</si>
  <si>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</si>
  <si>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</si>
  <si>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</si>
  <si>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</si>
  <si>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</si>
  <si>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</si>
  <si>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</si>
  <si>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</si>
  <si>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</si>
  <si>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</si>
  <si>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</si>
  <si>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</si>
  <si>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</si>
  <si>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</si>
  <si>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</si>
  <si>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</si>
  <si>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</si>
  <si>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</si>
  <si>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</si>
  <si>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</si>
  <si>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</si>
  <si>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</si>
  <si>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</si>
  <si>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</si>
  <si>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</si>
  <si>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</si>
  <si>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</si>
  <si>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</si>
  <si>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</si>
  <si>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</si>
  <si>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</si>
  <si>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</si>
  <si>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</si>
  <si>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</si>
  <si>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</si>
  <si>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</si>
  <si>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</si>
  <si>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</si>
  <si>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</si>
  <si>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</si>
  <si>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</si>
  <si>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</si>
  <si>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</si>
  <si>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</si>
  <si>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</si>
  <si>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</si>
  <si>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</si>
  <si>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</si>
  <si>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</si>
  <si>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</si>
  <si>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</si>
  <si>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</si>
  <si>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</si>
  <si>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</si>
  <si>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</si>
  <si>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</si>
  <si>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</si>
  <si>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</si>
  <si>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</si>
  <si>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</si>
  <si>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</si>
  <si>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</si>
  <si>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</si>
  <si>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</si>
  <si>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</si>
  <si>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</si>
  <si>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</si>
  <si>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</si>
  <si>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</si>
  <si>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</si>
  <si>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</si>
  <si>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</si>
  <si>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</si>
  <si>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</si>
  <si>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</si>
  <si>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</si>
  <si>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</si>
  <si>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</si>
  <si>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</si>
  <si>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</si>
  <si>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</si>
  <si>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</si>
  <si>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</si>
  <si>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</si>
  <si>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</si>
  <si>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</si>
  <si>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</si>
  <si>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</si>
  <si>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</si>
  <si>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</si>
  <si>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</si>
  <si>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</si>
  <si>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</si>
  <si>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</si>
  <si>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</si>
  <si>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</si>
  <si>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</si>
  <si>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</si>
  <si>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</si>
  <si>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</si>
  <si>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</si>
  <si>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</si>
  <si>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</si>
  <si>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</si>
  <si>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</si>
  <si>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</si>
  <si>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</si>
  <si>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</si>
  <si>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</si>
  <si>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</si>
  <si>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</si>
  <si>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</si>
  <si>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</si>
  <si>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</si>
  <si>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</si>
  <si>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</si>
  <si>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</si>
  <si>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</si>
  <si>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</si>
  <si>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</si>
  <si>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</si>
  <si>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</si>
  <si>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</si>
  <si>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</si>
  <si>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</si>
  <si>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</si>
  <si>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</si>
  <si>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</si>
  <si>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</si>
  <si>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</si>
  <si>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</si>
  <si>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</si>
  <si>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</si>
  <si>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</si>
  <si>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</si>
  <si>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</si>
  <si>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</si>
  <si>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</si>
  <si>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</si>
  <si>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</si>
  <si>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</si>
  <si>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</si>
  <si>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</si>
  <si>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</si>
  <si>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</si>
  <si>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</si>
  <si>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</si>
  <si>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</si>
  <si>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</si>
  <si>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</si>
  <si>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</si>
  <si>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</si>
  <si>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</si>
  <si>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</si>
  <si>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</si>
  <si>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</si>
  <si>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</si>
  <si>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</si>
  <si>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</si>
  <si>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</si>
  <si>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</si>
  <si>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</si>
  <si>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</si>
  <si>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</si>
  <si>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</si>
  <si>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</si>
  <si>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</si>
  <si>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</si>
  <si>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</si>
  <si>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</si>
  <si>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</si>
  <si>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</si>
  <si>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</si>
  <si>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</si>
  <si>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</si>
  <si>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</si>
  <si>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</si>
  <si>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</si>
  <si>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</si>
  <si>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</si>
  <si>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</si>
  <si>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</si>
  <si>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</si>
  <si>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</si>
  <si>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</si>
  <si>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</si>
  <si>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</si>
  <si>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</si>
  <si>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</si>
  <si>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</si>
  <si>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</si>
  <si>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</si>
  <si>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</si>
  <si>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</si>
  <si>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</si>
  <si>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</si>
  <si>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</si>
  <si>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</si>
  <si>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</si>
  <si>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</si>
  <si>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</si>
  <si>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</si>
  <si>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</si>
  <si>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</si>
  <si>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</si>
  <si>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</si>
  <si>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</si>
  <si>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</si>
  <si>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</si>
  <si>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</si>
  <si>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</si>
  <si>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</si>
  <si>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</si>
  <si>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</si>
  <si>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</si>
  <si>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</si>
  <si>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</si>
  <si>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</si>
  <si>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</si>
  <si>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</si>
  <si>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</si>
  <si>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</si>
  <si>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</si>
  <si>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</si>
  <si>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</si>
  <si>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</si>
  <si>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</si>
  <si>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</si>
  <si>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</si>
  <si>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</si>
  <si>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</si>
  <si>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</si>
  <si>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</si>
  <si>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</si>
  <si>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</si>
  <si>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</si>
  <si>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</si>
  <si>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</si>
  <si>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</si>
  <si>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</si>
  <si>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</si>
  <si>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</si>
  <si>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</si>
  <si>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</si>
  <si>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</si>
  <si>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</si>
  <si>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</si>
  <si>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</si>
  <si>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</si>
  <si>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</si>
  <si>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</si>
  <si>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</si>
  <si>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</si>
  <si>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</si>
  <si>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</si>
  <si>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</si>
  <si>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</si>
  <si>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</si>
  <si>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</si>
  <si>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</si>
  <si>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</si>
  <si>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</si>
  <si>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</si>
  <si>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</si>
  <si>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</si>
  <si>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</si>
  <si>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</si>
  <si>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</si>
  <si>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</si>
  <si>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</si>
  <si>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</si>
  <si>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</si>
  <si>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</si>
  <si>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</si>
  <si>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</si>
  <si>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</si>
  <si>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</si>
  <si>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</si>
  <si>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</si>
  <si>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</si>
  <si>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</si>
  <si>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</si>
  <si>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</si>
  <si>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</si>
  <si>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</si>
  <si>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</si>
  <si>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</si>
  <si>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</si>
  <si>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</si>
  <si>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</si>
  <si>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</si>
  <si>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</si>
  <si>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</si>
  <si>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</si>
  <si>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</si>
  <si>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</si>
  <si>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</si>
  <si>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</si>
  <si>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</si>
  <si>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</si>
  <si>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</si>
  <si>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</si>
  <si>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</si>
  <si>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</si>
  <si>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</si>
  <si>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</si>
  <si>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</si>
  <si>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</si>
  <si>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</si>
  <si>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</si>
  <si>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</si>
  <si>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</si>
  <si>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</si>
  <si>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</si>
  <si>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</si>
  <si>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</si>
  <si>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</si>
  <si>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</si>
  <si>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</si>
  <si>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</si>
  <si>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</si>
  <si>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</si>
  <si>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</si>
  <si>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</si>
  <si>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</si>
  <si>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</si>
  <si>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</si>
  <si>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</si>
  <si>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</si>
  <si>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</si>
  <si>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</si>
  <si>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</si>
  <si>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</si>
  <si>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</si>
  <si>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</si>
  <si>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</si>
  <si>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</si>
  <si>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</si>
  <si>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</si>
  <si>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</si>
  <si>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</si>
  <si>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</si>
  <si>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</si>
  <si>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</si>
  <si>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</si>
  <si>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</si>
  <si>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</si>
  <si>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</si>
  <si>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</si>
  <si>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</si>
  <si>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</si>
  <si>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</si>
  <si>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</si>
  <si>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</si>
  <si>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</si>
  <si>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</si>
  <si>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</si>
  <si>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</si>
  <si>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</si>
  <si>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</si>
  <si>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</si>
  <si>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</si>
  <si>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</si>
  <si>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</si>
  <si>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</si>
  <si>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</si>
  <si>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</si>
  <si>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</si>
  <si>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</si>
  <si>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</si>
  <si>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</si>
  <si>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</si>
  <si>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</si>
  <si>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</si>
  <si>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</si>
  <si>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</si>
  <si>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</si>
  <si>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</si>
  <si>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</si>
  <si>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</si>
  <si>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</si>
  <si>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</si>
  <si>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</si>
  <si>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</si>
  <si>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</si>
  <si>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</si>
  <si>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</si>
  <si>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</si>
  <si>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</si>
  <si>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</si>
  <si>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</si>
  <si>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</si>
  <si>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</si>
  <si>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</si>
  <si>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</si>
  <si>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</si>
  <si>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</si>
  <si>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</si>
  <si>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</si>
  <si>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</si>
  <si>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</si>
  <si>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</si>
  <si>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</si>
  <si>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</si>
  <si>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</si>
  <si>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</si>
  <si>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</si>
  <si>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</si>
  <si>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</si>
  <si>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</si>
  <si>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</si>
  <si>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</si>
  <si>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</si>
  <si>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</si>
  <si>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</si>
  <si>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</si>
  <si>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</si>
  <si>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</si>
  <si>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</si>
  <si>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</si>
  <si>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</si>
  <si>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</si>
  <si>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</si>
  <si>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</si>
  <si>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</si>
  <si>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</si>
  <si>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</si>
  <si>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</si>
  <si>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</si>
  <si>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</si>
  <si>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</si>
  <si>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</si>
  <si>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</si>
  <si>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</si>
  <si>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</si>
  <si>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</si>
  <si>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</si>
  <si>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</si>
  <si>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</si>
  <si>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</si>
  <si>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</si>
  <si>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</si>
  <si>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</si>
  <si>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</si>
  <si>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</si>
  <si>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</si>
  <si>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</si>
  <si>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</si>
  <si>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</si>
  <si>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</si>
  <si>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</si>
  <si>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</si>
  <si>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</si>
  <si>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</si>
  <si>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</si>
  <si>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</si>
  <si>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</si>
  <si>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</si>
  <si>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</si>
  <si>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</si>
  <si>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</si>
  <si>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</si>
  <si>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</si>
  <si>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</si>
  <si>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</si>
  <si>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</si>
  <si>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</si>
  <si>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</si>
  <si>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</si>
  <si>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</si>
  <si>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</si>
  <si>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</si>
  <si>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</si>
  <si>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</si>
  <si>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</si>
  <si>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</si>
  <si>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</si>
  <si>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</si>
  <si>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</si>
  <si>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</si>
  <si>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</si>
  <si>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</si>
  <si>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</si>
  <si>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</si>
  <si>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</si>
  <si>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</si>
  <si>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</si>
  <si>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</si>
  <si>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</si>
  <si>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</si>
  <si>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</si>
  <si>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</si>
  <si>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</si>
  <si>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</si>
  <si>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</si>
  <si>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</si>
  <si>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</si>
  <si>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</si>
  <si>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</si>
  <si>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</si>
  <si>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</si>
  <si>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</si>
  <si>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</si>
  <si>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</si>
  <si>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</si>
  <si>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</si>
  <si>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</si>
  <si>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</si>
  <si>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</si>
  <si>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</si>
  <si>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</si>
  <si>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</si>
  <si>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</si>
  <si>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</si>
  <si>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</si>
  <si>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</si>
  <si>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</si>
  <si>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</si>
  <si>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</si>
  <si>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</si>
  <si>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</si>
  <si>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</si>
  <si>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</si>
  <si>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</si>
  <si>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</si>
  <si>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</si>
  <si>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</si>
  <si>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</si>
  <si>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</si>
  <si>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</si>
  <si>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</si>
  <si>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</si>
  <si>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</si>
  <si>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</si>
  <si>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</si>
  <si>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</si>
  <si>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</si>
  <si>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</si>
  <si>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</si>
  <si>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</si>
  <si>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</si>
  <si>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</si>
  <si>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</si>
  <si>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</si>
  <si>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</si>
  <si>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</si>
  <si>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</si>
  <si>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</si>
  <si>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</si>
  <si>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</si>
  <si>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</si>
  <si>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</si>
  <si>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</si>
  <si>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</si>
  <si>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</si>
  <si>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</si>
  <si>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</si>
  <si>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</si>
  <si>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</si>
  <si>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</si>
  <si>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</si>
  <si>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</si>
  <si>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</si>
  <si>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</si>
  <si>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</si>
  <si>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</si>
  <si>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</si>
  <si>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</si>
  <si>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</si>
  <si>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</si>
  <si>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</si>
  <si>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</si>
  <si>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</si>
  <si>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</si>
  <si>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</si>
  <si>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</si>
  <si>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</si>
  <si>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</si>
  <si>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</si>
  <si>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</si>
  <si>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</si>
  <si>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</si>
  <si>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</si>
  <si>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</si>
  <si>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</si>
  <si>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</si>
  <si>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</si>
  <si>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</si>
  <si>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</si>
  <si>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</si>
  <si>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</si>
  <si>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</si>
  <si>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</si>
  <si>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</si>
  <si>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</si>
  <si>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</si>
  <si>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</si>
  <si>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</si>
  <si>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</si>
  <si>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</si>
  <si>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</si>
  <si>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</si>
  <si>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</si>
  <si>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</si>
  <si>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</si>
  <si>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</si>
  <si>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</si>
  <si>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</si>
  <si>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</si>
  <si>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</si>
  <si>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</si>
  <si>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</si>
  <si>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</si>
  <si>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</si>
  <si>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</si>
  <si>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</si>
  <si>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</si>
  <si>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</si>
  <si>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</si>
  <si>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</si>
  <si>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</si>
  <si>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</si>
  <si>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</si>
  <si>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</si>
  <si>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</si>
  <si>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</si>
  <si>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</si>
  <si>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</si>
  <si>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</si>
  <si>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</si>
  <si>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</si>
  <si>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</si>
  <si>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</si>
  <si>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</si>
  <si>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</si>
  <si>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</si>
  <si>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</si>
  <si>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</si>
  <si>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</si>
  <si>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</si>
  <si>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</si>
  <si>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</si>
  <si>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</si>
  <si>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</si>
  <si>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</si>
  <si>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</si>
  <si>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</si>
  <si>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</si>
  <si>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</si>
  <si>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</si>
  <si>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</si>
  <si>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</si>
  <si>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</si>
  <si>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</si>
  <si>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</si>
  <si>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</si>
  <si>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</si>
  <si>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</si>
  <si>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</si>
  <si>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</si>
  <si>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</si>
  <si>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</si>
  <si>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</si>
  <si>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</si>
  <si>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</si>
  <si>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</si>
  <si>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</si>
  <si>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</si>
  <si>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</si>
  <si>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</si>
  <si>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</si>
  <si>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</si>
  <si>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</si>
  <si>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</si>
  <si>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</si>
  <si>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</si>
  <si>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</si>
  <si>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</si>
  <si>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</si>
  <si>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</si>
  <si>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</si>
  <si>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</si>
  <si>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</si>
  <si>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</si>
  <si>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</si>
  <si>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</si>
  <si>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</si>
  <si>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</si>
  <si>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</si>
  <si>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</si>
  <si>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</si>
  <si>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</si>
  <si>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</si>
  <si>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</si>
  <si>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</si>
  <si>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</si>
  <si>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</si>
  <si>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</si>
  <si>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</si>
  <si>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</si>
  <si>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</si>
  <si>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</si>
  <si>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</si>
  <si>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</si>
  <si>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</si>
  <si>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</si>
  <si>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</si>
  <si>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</si>
  <si>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</si>
  <si>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</si>
  <si>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</si>
  <si>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</si>
  <si>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</si>
  <si>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</si>
  <si>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</si>
  <si>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</si>
  <si>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</si>
  <si>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</si>
  <si>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</si>
  <si>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</si>
  <si>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</si>
  <si>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</si>
  <si>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</si>
  <si>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</si>
  <si>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</si>
  <si>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</si>
  <si>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</si>
  <si>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</si>
  <si>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</si>
  <si>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</si>
  <si>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</si>
  <si>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</si>
  <si>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</si>
  <si>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</si>
  <si>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</si>
  <si>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</si>
  <si>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</si>
  <si>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</si>
  <si>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</si>
  <si>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</si>
  <si>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</si>
  <si>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</si>
  <si>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</si>
  <si>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</si>
  <si>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</si>
  <si>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</si>
  <si>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</si>
  <si>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</si>
  <si>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</si>
  <si>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</si>
  <si>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</si>
  <si>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</si>
  <si>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</si>
  <si>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</si>
  <si>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</si>
  <si>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</si>
  <si>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</si>
  <si>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</si>
  <si>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</si>
  <si>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</si>
  <si>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</si>
  <si>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</si>
  <si>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</si>
  <si>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</si>
  <si>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</si>
  <si>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</si>
  <si>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</si>
  <si>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</si>
  <si>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</si>
  <si>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</si>
  <si>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</si>
  <si>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</si>
  <si>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</si>
  <si>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</si>
  <si>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</si>
  <si>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</si>
  <si>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</si>
  <si>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</si>
  <si>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</si>
  <si>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</si>
  <si>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</si>
  <si>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</si>
  <si>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</si>
  <si>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</si>
  <si>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</si>
  <si>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</si>
  <si>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</si>
  <si>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</si>
  <si>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</si>
  <si>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</si>
  <si>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</si>
  <si>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</si>
  <si>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</si>
  <si>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</si>
  <si>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</si>
  <si>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</si>
  <si>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</si>
  <si>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</si>
  <si>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</si>
  <si>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</si>
  <si>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</si>
  <si>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</si>
  <si>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</si>
  <si>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</si>
  <si>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</si>
  <si>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</si>
  <si>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</si>
  <si>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</si>
  <si>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</si>
  <si>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</si>
  <si>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</si>
  <si>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</si>
  <si>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</si>
  <si>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</si>
  <si>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</si>
  <si>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</si>
  <si>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</si>
  <si>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</si>
  <si>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</si>
  <si>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</si>
  <si>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</si>
  <si>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</si>
  <si>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</si>
  <si>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</si>
  <si>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</si>
  <si>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</si>
  <si>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</si>
  <si>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</si>
  <si>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</si>
  <si>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</si>
  <si>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</si>
  <si>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</si>
  <si>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</si>
  <si>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</si>
  <si>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</si>
  <si>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</si>
  <si>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</si>
  <si>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</si>
  <si>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</si>
  <si>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</si>
  <si>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</si>
  <si>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</si>
  <si>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</si>
  <si>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</si>
  <si>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</si>
  <si>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</si>
  <si>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</si>
  <si>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</si>
  <si>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</si>
  <si>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</si>
  <si>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</si>
  <si>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</si>
  <si>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</si>
  <si>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</si>
  <si>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</si>
  <si>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</si>
  <si>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</si>
  <si>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</si>
  <si>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</si>
  <si>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</si>
  <si>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</si>
  <si>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</si>
  <si>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</si>
  <si>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</si>
  <si>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</si>
  <si>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</si>
  <si>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</si>
  <si>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</si>
  <si>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</si>
  <si>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</si>
  <si>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</si>
  <si>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</si>
  <si>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</si>
  <si>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</si>
  <si>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</si>
  <si>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</si>
  <si>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</si>
  <si>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</si>
  <si>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</si>
  <si>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</si>
  <si>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</si>
  <si>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</si>
  <si>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</si>
  <si>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</si>
  <si>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</si>
  <si>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</si>
  <si>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</si>
  <si>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</si>
  <si>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</si>
  <si>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</si>
  <si>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</si>
  <si>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</si>
  <si>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</si>
  <si>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</si>
  <si>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</si>
  <si>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</si>
  <si>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</si>
  <si>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</si>
  <si>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</si>
  <si>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</si>
  <si>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</si>
  <si>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</si>
  <si>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</si>
  <si>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</si>
  <si>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</si>
  <si>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</si>
  <si>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</si>
  <si>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</si>
  <si>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</si>
  <si>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</si>
  <si>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</si>
  <si>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</si>
  <si>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</si>
  <si>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</si>
  <si>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</si>
  <si>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</si>
  <si>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</si>
  <si>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</si>
  <si>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</si>
  <si>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</si>
  <si>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</si>
  <si>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</si>
  <si>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</si>
  <si>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</si>
  <si>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</si>
  <si>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</si>
  <si>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</si>
  <si>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</si>
  <si>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</si>
  <si>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</si>
  <si>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</si>
  <si>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</si>
  <si>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</si>
  <si>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</si>
  <si>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</si>
  <si>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</si>
  <si>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</si>
  <si>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</si>
  <si>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</si>
  <si>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</si>
  <si>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</si>
  <si>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</si>
  <si>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</si>
  <si>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</si>
  <si>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</si>
  <si>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</si>
  <si>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</si>
  <si>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</si>
  <si>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</si>
  <si>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</si>
  <si>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</si>
  <si>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</si>
  <si>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</si>
  <si>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</si>
  <si>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</si>
  <si>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</si>
  <si>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</si>
  <si>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</si>
  <si>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</si>
  <si>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</si>
  <si>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</si>
  <si>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</si>
  <si>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</si>
  <si>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</si>
  <si>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</si>
  <si>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</si>
  <si>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</si>
  <si>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</si>
  <si>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</si>
  <si>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</si>
  <si>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</si>
  <si>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</si>
  <si>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</si>
  <si>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</si>
  <si>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</si>
  <si>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</si>
  <si>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</si>
  <si>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</si>
  <si>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</si>
  <si>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</si>
  <si>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</si>
  <si>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</si>
  <si>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</si>
  <si>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</si>
  <si>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</si>
  <si>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</si>
  <si>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</si>
  <si>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</si>
  <si>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</si>
  <si>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</si>
  <si>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</si>
  <si>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</si>
  <si>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</si>
  <si>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</si>
  <si>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</si>
  <si>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</si>
  <si>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</si>
  <si>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</si>
  <si>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</si>
  <si>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</si>
  <si>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</si>
  <si>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</si>
  <si>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</si>
  <si>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</si>
  <si>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</si>
  <si>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</si>
  <si>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</si>
  <si>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</si>
  <si>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</si>
  <si>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</si>
  <si>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</si>
  <si>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</si>
  <si>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</si>
  <si>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</si>
  <si>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</si>
  <si>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</si>
  <si>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</si>
  <si>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</si>
  <si>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</si>
  <si>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</si>
  <si>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</si>
  <si>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</si>
  <si>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</si>
  <si>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</si>
  <si>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</si>
  <si>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</si>
  <si>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</si>
  <si>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</si>
  <si>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</si>
  <si>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</si>
  <si>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</si>
  <si>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</si>
  <si>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</si>
  <si>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</si>
  <si>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</si>
  <si>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</si>
  <si>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</si>
  <si>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</si>
  <si>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</si>
  <si>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</si>
  <si>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</si>
  <si>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</si>
  <si>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</si>
  <si>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</si>
  <si>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</si>
  <si>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</si>
  <si>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</si>
  <si>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</si>
  <si>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</si>
  <si>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</si>
  <si>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</si>
  <si>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</si>
  <si>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</si>
  <si>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</si>
  <si>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</si>
  <si>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</si>
  <si>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</si>
  <si>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</si>
  <si>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</si>
  <si>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</si>
  <si>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</si>
  <si>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</si>
  <si>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</si>
  <si>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</si>
  <si>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</si>
  <si>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</si>
  <si>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</si>
  <si>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</si>
  <si>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</si>
  <si>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</si>
  <si>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</si>
  <si>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</si>
  <si>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</si>
  <si>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</si>
  <si>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</si>
  <si>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</si>
  <si>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</si>
  <si>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</si>
  <si>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</si>
  <si>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</si>
  <si>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</si>
  <si>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</si>
  <si>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</si>
  <si>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</si>
  <si>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</si>
  <si>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</si>
  <si>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</si>
  <si>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</si>
  <si>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</si>
  <si>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</si>
  <si>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</si>
  <si>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</si>
  <si>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</si>
  <si>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</si>
  <si>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</si>
  <si>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</si>
  <si>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</si>
  <si>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</si>
  <si>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</si>
  <si>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</si>
  <si>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</si>
  <si>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</si>
  <si>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</si>
  <si>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</si>
  <si>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</si>
  <si>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</si>
  <si>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</si>
  <si>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</si>
  <si>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</si>
  <si>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</si>
  <si>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</si>
  <si>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</si>
  <si>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</si>
  <si>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</si>
  <si>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</si>
  <si>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</si>
  <si>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</si>
  <si>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</si>
  <si>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</si>
  <si>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</si>
  <si>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</si>
  <si>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</si>
  <si>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</si>
  <si>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</si>
  <si>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</si>
  <si>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</si>
  <si>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</si>
  <si>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</si>
  <si>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</si>
  <si>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</si>
  <si>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</si>
  <si>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</si>
  <si>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</si>
  <si>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</si>
  <si>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</si>
  <si>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</si>
  <si>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</si>
  <si>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</si>
  <si>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</si>
  <si>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</si>
  <si>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</si>
  <si>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</si>
  <si>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</si>
  <si>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</si>
  <si>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</si>
  <si>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</si>
  <si>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</si>
  <si>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</si>
  <si>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</si>
  <si>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</si>
  <si>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</si>
  <si>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</si>
  <si>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</si>
  <si>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</si>
  <si>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</si>
  <si>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</si>
  <si>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</si>
  <si>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</si>
  <si>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</si>
  <si>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</si>
  <si>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</si>
  <si>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</si>
  <si>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</si>
  <si>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</si>
  <si>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</si>
  <si>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</si>
  <si>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</si>
  <si>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</si>
  <si>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</si>
  <si>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</si>
  <si>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</si>
  <si>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</si>
  <si>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</si>
  <si>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</si>
  <si>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</si>
  <si>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</si>
  <si>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</si>
  <si>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</si>
  <si>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</si>
  <si>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</si>
  <si>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</si>
  <si>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</si>
  <si>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</si>
  <si>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</si>
  <si>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</si>
  <si>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</si>
  <si>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</si>
  <si>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</si>
  <si>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</si>
  <si>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</si>
  <si>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</si>
  <si>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</si>
  <si>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</si>
  <si>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</si>
  <si>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</si>
  <si>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</si>
  <si>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</si>
  <si>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</si>
  <si>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</si>
  <si>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</si>
  <si>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</si>
  <si>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</si>
  <si>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</si>
  <si>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</si>
  <si>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</si>
  <si>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</si>
  <si>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</si>
  <si>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</si>
  <si>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</si>
  <si>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</si>
  <si>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</si>
  <si>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</si>
  <si>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</si>
  <si>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</si>
  <si>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</si>
  <si>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</si>
  <si>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</si>
  <si>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</si>
  <si>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</si>
  <si>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</si>
  <si>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</si>
  <si>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</si>
  <si>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</si>
  <si>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</si>
  <si>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</si>
  <si>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</si>
  <si>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</si>
  <si>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</si>
  <si>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</si>
  <si>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</si>
  <si>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</si>
  <si>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</si>
  <si>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</si>
  <si>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</si>
  <si>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</si>
  <si>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</si>
  <si>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</si>
  <si>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</si>
  <si>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</si>
  <si>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</si>
  <si>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</si>
  <si>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</si>
  <si>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</si>
  <si>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</si>
  <si>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</si>
  <si>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</si>
  <si>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</si>
  <si>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</si>
  <si>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</si>
  <si>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</si>
  <si>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</si>
  <si>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</si>
  <si>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</si>
  <si>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</si>
  <si>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</si>
  <si>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</si>
  <si>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</si>
  <si>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</si>
  <si>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</si>
  <si>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</si>
  <si>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</si>
  <si>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</si>
  <si>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</si>
  <si>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</si>
  <si>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</si>
  <si>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</si>
  <si>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</si>
  <si>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</si>
  <si>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</si>
  <si>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</si>
  <si>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</si>
  <si>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</si>
  <si>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</si>
  <si>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</si>
  <si>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</si>
  <si>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</si>
  <si>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</si>
  <si>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</si>
  <si>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</si>
  <si>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</si>
  <si>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</si>
  <si>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</si>
  <si>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</si>
  <si>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</si>
  <si>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</si>
  <si>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</si>
  <si>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</si>
  <si>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</si>
  <si>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</si>
  <si>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</si>
  <si>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</si>
  <si>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</si>
  <si>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</si>
  <si>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</si>
  <si>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</si>
  <si>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</si>
  <si>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</si>
  <si>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</si>
  <si>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</si>
  <si>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</si>
  <si>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</si>
  <si>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</si>
  <si>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</si>
  <si>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</si>
  <si>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</si>
  <si>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</si>
  <si>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</si>
  <si>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</si>
  <si>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</si>
  <si>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</si>
  <si>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</si>
  <si>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</si>
  <si>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</si>
  <si>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</si>
  <si>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</si>
  <si>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</si>
  <si>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</si>
  <si>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</si>
  <si>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</si>
  <si>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</si>
  <si>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</si>
  <si>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</si>
  <si>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</si>
  <si>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</si>
  <si>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</si>
  <si>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</si>
  <si>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</si>
  <si>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</si>
  <si>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</si>
  <si>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</si>
  <si>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</si>
  <si>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</si>
  <si>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</si>
  <si>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</si>
  <si>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</si>
  <si>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</si>
  <si>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</si>
  <si>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</si>
  <si>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</si>
  <si>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</si>
  <si>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</si>
  <si>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</si>
  <si>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</si>
  <si>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</si>
  <si>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</si>
  <si>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</si>
  <si>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</si>
  <si>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</si>
  <si>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</si>
  <si>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</si>
  <si>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</si>
  <si>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</si>
  <si>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</si>
  <si>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</si>
  <si>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</si>
  <si>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</si>
  <si>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</si>
  <si>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</si>
  <si>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</si>
  <si>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</si>
  <si>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</si>
  <si>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</si>
  <si>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</si>
  <si>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</si>
  <si>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</si>
  <si>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</si>
  <si>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</si>
  <si>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</si>
  <si>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</si>
  <si>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</si>
  <si>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</si>
  <si>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</si>
  <si>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</si>
  <si>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</si>
  <si>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</si>
  <si>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</si>
  <si>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</si>
  <si>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</si>
  <si>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</si>
  <si>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</si>
  <si>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</si>
  <si>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</si>
  <si>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</si>
  <si>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</si>
  <si>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</si>
  <si>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</si>
  <si>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</si>
  <si>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</si>
  <si>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</si>
  <si>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</si>
  <si>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</si>
  <si>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</si>
  <si>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</si>
  <si>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</si>
  <si>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</si>
  <si>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</si>
  <si>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</si>
  <si>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</si>
  <si>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</si>
  <si>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</si>
  <si>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</si>
  <si>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</si>
  <si>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</si>
  <si>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</si>
  <si>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</si>
  <si>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</si>
  <si>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</si>
  <si>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</si>
  <si>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</si>
  <si>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</si>
  <si>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</si>
  <si>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</si>
  <si>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</si>
  <si>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</si>
  <si>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</si>
  <si>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</si>
  <si>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</si>
  <si>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</si>
  <si>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</si>
  <si>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</si>
  <si>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</si>
  <si>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</si>
  <si>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</si>
  <si>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</si>
  <si>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</si>
  <si>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</si>
  <si>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</si>
  <si>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</si>
  <si>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</si>
  <si>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</si>
  <si>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</si>
  <si>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</si>
  <si>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</si>
  <si>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</si>
  <si>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</si>
  <si>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</si>
  <si>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</si>
  <si>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</si>
  <si>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</si>
  <si>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</si>
  <si>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</si>
  <si>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</si>
  <si>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</si>
  <si>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</si>
  <si>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</si>
  <si>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</si>
  <si>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</si>
  <si>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</si>
  <si>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</si>
  <si>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</si>
  <si>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</si>
  <si>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</si>
  <si>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</si>
  <si>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</si>
  <si>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</si>
  <si>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</si>
  <si>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</si>
  <si>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</si>
  <si>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</si>
  <si>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</si>
  <si>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</si>
  <si>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</si>
  <si>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</si>
  <si>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</si>
  <si>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</si>
  <si>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</si>
  <si>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</si>
  <si>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</si>
  <si>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</si>
  <si>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</si>
  <si>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</si>
  <si>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</si>
  <si>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</si>
  <si>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</si>
  <si>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</si>
  <si>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</si>
  <si>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</si>
  <si>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</si>
  <si>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</si>
  <si>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</si>
  <si>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</si>
  <si>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</si>
  <si>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</si>
  <si>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</si>
  <si>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</si>
  <si>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</si>
  <si>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</si>
  <si>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</si>
  <si>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</si>
  <si>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</si>
  <si>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</si>
  <si>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</si>
  <si>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</si>
  <si>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</si>
  <si>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</si>
  <si>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</si>
  <si>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</si>
  <si>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</si>
  <si>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</si>
  <si>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</si>
  <si>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</si>
  <si>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</si>
  <si>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</si>
  <si>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</si>
  <si>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</si>
  <si>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</si>
  <si>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</si>
  <si>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</si>
  <si>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</si>
  <si>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</si>
  <si>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</si>
  <si>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</si>
  <si>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</si>
  <si>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</si>
  <si>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</si>
  <si>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</si>
  <si>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</si>
  <si>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</si>
  <si>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</si>
  <si>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</si>
  <si>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</si>
  <si>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</si>
  <si>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</si>
  <si>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</si>
  <si>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</si>
  <si>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</si>
  <si>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</si>
  <si>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</si>
  <si>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</si>
  <si>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</si>
  <si>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</si>
  <si>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</si>
  <si>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</si>
  <si>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</si>
  <si>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</si>
  <si>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</si>
  <si>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</si>
  <si>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</si>
  <si>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</si>
  <si>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</si>
  <si>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</si>
  <si>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</si>
  <si>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</si>
  <si>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</si>
  <si>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</si>
  <si>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</si>
  <si>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</si>
  <si>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</si>
  <si>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</si>
  <si>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</si>
  <si>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</si>
  <si>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</si>
  <si>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</si>
  <si>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</si>
  <si>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</si>
  <si>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</si>
  <si>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</si>
  <si>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</si>
  <si>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</si>
  <si>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</si>
  <si>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</si>
  <si>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</si>
  <si>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</si>
  <si>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</si>
  <si>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</si>
  <si>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</si>
  <si>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</si>
  <si>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</si>
  <si>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</si>
  <si>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</si>
  <si>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</si>
  <si>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</si>
  <si>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</si>
  <si>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</si>
  <si>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</si>
  <si>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</si>
  <si>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</si>
  <si>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</si>
  <si>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</si>
  <si>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</si>
  <si>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</si>
  <si>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</si>
  <si>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</si>
  <si>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</si>
  <si>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</si>
  <si>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</si>
  <si>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</si>
  <si>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</si>
  <si>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</si>
  <si>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</si>
  <si>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</si>
  <si>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</si>
  <si>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</si>
  <si>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</si>
  <si>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</si>
  <si>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</si>
  <si>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</si>
  <si>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</si>
  <si>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</si>
  <si>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</si>
  <si>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</si>
  <si>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</si>
  <si>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</si>
  <si>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</si>
  <si>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</si>
  <si>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</si>
  <si>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</si>
  <si>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</si>
  <si>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</si>
  <si>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</si>
  <si>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</si>
  <si>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</si>
  <si>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</si>
  <si>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</si>
  <si>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</si>
  <si>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</si>
  <si>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</si>
  <si>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</si>
  <si>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</si>
  <si>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</si>
  <si>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</si>
  <si>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</si>
  <si>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</si>
  <si>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</si>
  <si>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</si>
  <si>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</si>
  <si>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</si>
  <si>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</si>
  <si>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</si>
  <si>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</si>
  <si>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</si>
  <si>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</si>
  <si>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</si>
  <si>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</si>
  <si>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</si>
  <si>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</si>
  <si>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</si>
  <si>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</si>
  <si>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</si>
  <si>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</si>
  <si>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</si>
  <si>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</si>
  <si>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</si>
  <si>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</si>
  <si>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</si>
  <si>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</si>
  <si>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</si>
  <si>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</si>
  <si>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</si>
  <si>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</si>
  <si>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</si>
  <si>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</si>
  <si>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</si>
  <si>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</si>
  <si>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</si>
  <si>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</si>
  <si>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</si>
  <si>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</si>
  <si>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</si>
  <si>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</si>
  <si>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</si>
  <si>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</si>
  <si>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</si>
  <si>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</si>
  <si>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</si>
  <si>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</si>
  <si>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</si>
  <si>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</si>
  <si>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</si>
  <si>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</si>
  <si>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</si>
  <si>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</si>
  <si>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</si>
  <si>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</si>
  <si>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</si>
  <si>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</si>
  <si>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</si>
  <si>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</si>
  <si>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</si>
  <si>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</si>
  <si>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</si>
  <si>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</si>
  <si>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</si>
  <si>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</si>
  <si>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</si>
  <si>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</si>
  <si>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</si>
  <si>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</si>
  <si>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</si>
  <si>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</si>
  <si>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</si>
  <si>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</si>
  <si>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</si>
  <si>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</si>
  <si>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</si>
  <si>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</si>
  <si>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</si>
  <si>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</si>
  <si>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</si>
  <si>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</si>
  <si>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</si>
  <si>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</si>
  <si>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</si>
  <si>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</si>
  <si>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</si>
  <si>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</si>
  <si>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</si>
  <si>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</si>
  <si>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</si>
  <si>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</si>
  <si>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</si>
  <si>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</si>
  <si>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</si>
  <si>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</si>
  <si>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</si>
  <si>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</si>
  <si>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</si>
  <si>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</si>
  <si>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</si>
  <si>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</si>
  <si>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</si>
  <si>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</si>
  <si>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</si>
  <si>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</si>
  <si>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</si>
  <si>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</si>
  <si>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</si>
  <si>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</si>
  <si>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</si>
  <si>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</si>
  <si>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</si>
  <si>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</si>
  <si>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</si>
  <si>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</si>
  <si>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</si>
  <si>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</si>
  <si>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</si>
  <si>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</si>
  <si>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</si>
  <si>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</si>
  <si>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</si>
  <si>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</si>
  <si>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</si>
  <si>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</si>
  <si>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</si>
  <si>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</si>
  <si>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</si>
  <si>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</si>
  <si>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</si>
  <si>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</si>
  <si>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</si>
  <si>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</si>
  <si>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</si>
  <si>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</si>
  <si>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</si>
  <si>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</si>
  <si>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</si>
  <si>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</si>
  <si>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</si>
  <si>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</si>
  <si>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</si>
  <si>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</si>
  <si>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</si>
  <si>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</si>
  <si>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</si>
  <si>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</si>
  <si>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</si>
  <si>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</si>
  <si>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</si>
  <si>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</si>
  <si>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</si>
  <si>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</si>
  <si>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</si>
  <si>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</si>
  <si>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</si>
  <si>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</si>
  <si>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</si>
  <si>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</si>
  <si>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</si>
  <si>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</si>
  <si>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</si>
  <si>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</si>
  <si>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</si>
  <si>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</si>
  <si>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</si>
  <si>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</si>
  <si>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</si>
  <si>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</si>
  <si>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</si>
  <si>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</si>
  <si>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</si>
  <si>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</si>
  <si>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</si>
  <si>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</si>
  <si>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</si>
  <si>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</si>
  <si>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</si>
  <si>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</si>
  <si>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</si>
  <si>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</si>
  <si>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</si>
  <si>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</si>
  <si>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</si>
  <si>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</si>
  <si>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</si>
  <si>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</si>
  <si>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</si>
  <si>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</si>
  <si>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</si>
  <si>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</si>
  <si>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</si>
  <si>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</si>
  <si>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</si>
  <si>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</si>
  <si>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</si>
  <si>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</si>
  <si>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</si>
  <si>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</si>
  <si>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</si>
  <si>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</si>
  <si>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</si>
  <si>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</si>
  <si>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</si>
  <si>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</si>
  <si>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</si>
  <si>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</si>
  <si>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</si>
  <si>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</si>
  <si>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</si>
  <si>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</si>
  <si>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</si>
  <si>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</si>
  <si>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</si>
  <si>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</si>
  <si>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</si>
  <si>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</si>
  <si>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</si>
  <si>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</si>
  <si>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</si>
  <si>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</si>
  <si>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</si>
  <si>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</si>
  <si>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</si>
  <si>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</si>
  <si>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</si>
  <si>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</si>
  <si>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</si>
  <si>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</si>
  <si>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</si>
  <si>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</si>
  <si>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</si>
  <si>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</si>
  <si>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</si>
  <si>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</si>
  <si>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</si>
  <si>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</si>
  <si>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</si>
  <si>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</si>
  <si>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</si>
  <si>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</si>
  <si>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</si>
  <si>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</si>
  <si>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</si>
  <si>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</si>
  <si>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</si>
  <si>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</si>
  <si>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</si>
  <si>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</si>
  <si>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</si>
  <si>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</si>
  <si>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</si>
  <si>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</si>
  <si>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</si>
  <si>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</si>
  <si>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</si>
  <si>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</si>
  <si>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</si>
  <si>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</si>
  <si>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</si>
  <si>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</si>
  <si>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</si>
  <si>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</si>
  <si>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</si>
  <si>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</si>
  <si>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</si>
  <si>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</si>
  <si>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</si>
  <si>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</si>
  <si>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</si>
  <si>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</si>
  <si>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</si>
  <si>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</si>
  <si>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</si>
  <si>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</si>
  <si>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</si>
  <si>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</si>
  <si>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</si>
  <si>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</si>
  <si>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</si>
  <si>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</si>
  <si>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</si>
  <si>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</si>
  <si>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</si>
  <si>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</si>
  <si>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</si>
  <si>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</si>
  <si>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</si>
  <si>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</si>
  <si>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</si>
  <si>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</si>
  <si>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</si>
  <si>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</si>
  <si>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</si>
  <si>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</si>
  <si>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</si>
  <si>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</si>
  <si>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</si>
  <si>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</si>
  <si>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</si>
  <si>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</si>
  <si>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</si>
  <si>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</si>
  <si>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</si>
  <si>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</si>
  <si>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</si>
  <si>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</si>
  <si>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</si>
  <si>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</si>
  <si>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</si>
  <si>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</si>
  <si>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</si>
  <si>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</si>
  <si>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</si>
  <si>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</si>
  <si>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</si>
  <si>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</si>
  <si>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</si>
  <si>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</si>
  <si>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</si>
  <si>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</si>
  <si>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</si>
  <si>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</si>
  <si>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</si>
  <si>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</si>
  <si>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</si>
  <si>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</si>
  <si>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</si>
  <si>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</si>
  <si>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</si>
  <si>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</si>
  <si>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</si>
  <si>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</si>
  <si>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</si>
  <si>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</si>
  <si>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</si>
  <si>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</si>
  <si>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</si>
  <si>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</si>
  <si>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</si>
  <si>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</si>
  <si>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</si>
  <si>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</si>
  <si>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</si>
  <si>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</si>
  <si>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</si>
  <si>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</si>
  <si>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</si>
  <si>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</si>
  <si>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</si>
  <si>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</si>
  <si>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</si>
  <si>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</si>
  <si>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</si>
  <si>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</si>
  <si>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</si>
  <si>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</si>
  <si>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</si>
  <si>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</si>
  <si>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</si>
  <si>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</si>
  <si>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</si>
  <si>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</si>
  <si>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</si>
  <si>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</si>
  <si>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</si>
  <si>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</si>
  <si>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</si>
  <si>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</si>
  <si>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</si>
  <si>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</si>
  <si>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</si>
  <si>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</si>
  <si>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</si>
  <si>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</si>
  <si>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</si>
  <si>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</si>
  <si>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</si>
  <si>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</si>
  <si>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</si>
  <si>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</si>
  <si>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</si>
  <si>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</si>
  <si>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</si>
  <si>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</si>
  <si>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</si>
  <si>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</si>
  <si>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</si>
  <si>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</si>
  <si>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</si>
  <si>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</si>
  <si>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</si>
  <si>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</si>
  <si>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</si>
  <si>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</si>
  <si>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</si>
  <si>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</si>
  <si>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</si>
  <si>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</si>
  <si>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</si>
  <si>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</si>
  <si>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</si>
  <si>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</si>
  <si>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</si>
  <si>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</si>
  <si>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</si>
  <si>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</si>
  <si>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</si>
  <si>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</si>
  <si>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</si>
  <si>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</si>
  <si>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</si>
  <si>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</si>
  <si>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</si>
  <si>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</si>
  <si>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</si>
  <si>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</si>
  <si>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</si>
  <si>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</si>
  <si>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</si>
  <si>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</si>
  <si>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</si>
  <si>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</si>
  <si>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</si>
  <si>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</si>
  <si>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</si>
  <si>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</si>
  <si>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</si>
  <si>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</si>
  <si>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</si>
  <si>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</si>
  <si>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</si>
  <si>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</si>
  <si>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</si>
  <si>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</si>
  <si>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</si>
  <si>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</si>
  <si>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</si>
  <si>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</si>
  <si>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</si>
  <si>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</si>
  <si>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</si>
  <si>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</si>
  <si>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</si>
  <si>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</si>
  <si>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</si>
  <si>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</si>
  <si>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</si>
  <si>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</si>
  <si>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</si>
  <si>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</si>
  <si>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</si>
  <si>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</si>
  <si>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</si>
  <si>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</si>
  <si>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</si>
  <si>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</si>
  <si>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</si>
  <si>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</si>
  <si>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</si>
  <si>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</si>
  <si>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</si>
  <si>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</si>
  <si>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</si>
  <si>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</si>
  <si>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</si>
  <si>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</si>
  <si>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</si>
  <si>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</si>
  <si>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</si>
  <si>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</si>
  <si>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</si>
  <si>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</si>
  <si>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</si>
  <si>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</si>
  <si>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</si>
  <si>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</si>
  <si>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</si>
  <si>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</si>
  <si>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</si>
  <si>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</si>
  <si>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</si>
  <si>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</si>
  <si>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</si>
  <si>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</si>
  <si>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</si>
  <si>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</si>
  <si>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</si>
  <si>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</si>
  <si>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</si>
  <si>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</si>
  <si>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</si>
  <si>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</si>
  <si>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</si>
  <si>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</si>
  <si>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</si>
  <si>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</si>
  <si>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</si>
  <si>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</si>
  <si>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</si>
  <si>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</si>
  <si>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</si>
  <si>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</si>
  <si>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</si>
  <si>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</si>
  <si>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</si>
  <si>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</si>
  <si>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</si>
  <si>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</si>
  <si>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</si>
  <si>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</si>
  <si>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</si>
  <si>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</si>
  <si>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</si>
  <si>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</si>
  <si>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</si>
  <si>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</si>
  <si>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</si>
  <si>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</si>
  <si>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</si>
  <si>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</si>
  <si>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</si>
  <si>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</si>
  <si>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</si>
  <si>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</si>
  <si>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</si>
  <si>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</si>
  <si>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</si>
  <si>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</si>
  <si>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</si>
  <si>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</si>
  <si>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</si>
  <si>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</si>
  <si>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</si>
  <si>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</si>
  <si>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</si>
  <si>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</si>
  <si>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</si>
  <si>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</si>
  <si>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</si>
  <si>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</si>
  <si>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</si>
  <si>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</si>
  <si>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</si>
  <si>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</si>
  <si>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</si>
  <si>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</si>
  <si>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</si>
  <si>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</si>
  <si>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</si>
  <si>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</si>
  <si>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</si>
  <si>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</si>
  <si>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</si>
  <si>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</si>
  <si>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</si>
  <si>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</si>
  <si>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</si>
  <si>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</si>
  <si>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</si>
  <si>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</si>
  <si>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</si>
  <si>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</si>
  <si>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</si>
  <si>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</si>
  <si>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</si>
  <si>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</si>
  <si>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</si>
  <si>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</si>
  <si>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</si>
  <si>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</si>
  <si>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</si>
  <si>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</si>
  <si>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</si>
  <si>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</si>
  <si>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</si>
  <si>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</si>
  <si>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</si>
  <si>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</si>
  <si>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</si>
  <si>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</si>
  <si>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</si>
  <si>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</si>
  <si>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</si>
  <si>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</si>
  <si>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</si>
  <si>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</si>
  <si>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</si>
  <si>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</si>
  <si>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</si>
  <si>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</si>
  <si>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</si>
  <si>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</si>
  <si>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</si>
  <si>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</si>
  <si>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</si>
  <si>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</si>
  <si>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</si>
  <si>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</si>
  <si>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</si>
  <si>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</si>
  <si>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</si>
  <si>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</si>
  <si>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</si>
  <si>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</si>
  <si>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</si>
  <si>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</si>
  <si>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</si>
  <si>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</si>
  <si>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</si>
  <si>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</si>
  <si>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</si>
  <si>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</si>
  <si>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</si>
  <si>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</si>
  <si>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</si>
  <si>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</si>
  <si>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</si>
  <si>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</si>
  <si>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</si>
  <si>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</si>
  <si>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</si>
  <si>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</si>
  <si>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</si>
  <si>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</si>
  <si>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</si>
  <si>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</si>
  <si>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</si>
  <si>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</si>
  <si>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</si>
  <si>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</si>
  <si>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</si>
  <si>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</si>
  <si>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</si>
  <si>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</si>
  <si>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</si>
  <si>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</si>
  <si>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</si>
  <si>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</si>
  <si>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</si>
  <si>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</si>
  <si>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</si>
  <si>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</si>
  <si>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</si>
  <si>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</si>
  <si>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</si>
  <si>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</si>
  <si>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</si>
  <si>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</si>
  <si>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</si>
  <si>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</si>
  <si>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</si>
  <si>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</si>
  <si>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</si>
  <si>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</si>
  <si>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</si>
  <si>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</si>
  <si>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</si>
  <si>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</si>
  <si>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</si>
  <si>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</si>
  <si>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</si>
  <si>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</si>
  <si>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</si>
  <si>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</si>
  <si>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</si>
  <si>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</si>
  <si>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</si>
  <si>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</si>
  <si>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</si>
  <si>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</si>
  <si>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</si>
  <si>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</si>
  <si>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</si>
  <si>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</si>
  <si>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</si>
  <si>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</si>
  <si>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</si>
  <si>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</si>
  <si>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</si>
  <si>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</si>
  <si>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</si>
  <si>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</si>
  <si>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</si>
  <si>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</si>
  <si>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</si>
  <si>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</si>
  <si>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</si>
  <si>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</si>
  <si>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</si>
  <si>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</si>
  <si>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</si>
  <si>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</si>
  <si>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</si>
  <si>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</si>
  <si>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</si>
  <si>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</si>
  <si>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</si>
  <si>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</si>
  <si>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</si>
  <si>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</si>
  <si>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</si>
  <si>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</si>
  <si>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</si>
  <si>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</si>
  <si>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</si>
  <si>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</si>
  <si>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</si>
  <si>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</si>
  <si>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</si>
  <si>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</si>
  <si>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</si>
  <si>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</si>
  <si>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</si>
  <si>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</si>
  <si>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</si>
  <si>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</si>
  <si>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</si>
  <si>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</si>
  <si>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</si>
  <si>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</si>
  <si>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</si>
  <si>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</si>
  <si>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</si>
  <si>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</si>
  <si>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</si>
  <si>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</si>
  <si>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</si>
  <si>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</si>
  <si>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</si>
  <si>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</si>
  <si>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</si>
  <si>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</si>
  <si>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</si>
  <si>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</si>
  <si>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</si>
  <si>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</si>
  <si>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</si>
  <si>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</si>
  <si>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</si>
  <si>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</si>
  <si>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</si>
  <si>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</si>
  <si>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</si>
  <si>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</si>
  <si>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</si>
  <si>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</si>
  <si>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</si>
  <si>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</si>
  <si>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</si>
  <si>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</si>
  <si>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</si>
  <si>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</si>
  <si>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</si>
  <si>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</si>
  <si>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</si>
  <si>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</si>
  <si>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</si>
  <si>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</si>
  <si>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</si>
  <si>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</si>
  <si>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</si>
  <si>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</si>
  <si>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</si>
  <si>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</si>
  <si>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</si>
  <si>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</si>
  <si>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</si>
  <si>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</si>
  <si>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</si>
  <si>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</si>
  <si>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</si>
  <si>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</si>
  <si>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</si>
  <si>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</si>
  <si>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</si>
  <si>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</si>
  <si>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</si>
  <si>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</si>
  <si>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</si>
  <si>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</si>
  <si>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</si>
  <si>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</si>
  <si>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</si>
  <si>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</si>
  <si>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</si>
  <si>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</si>
  <si>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</si>
  <si>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</si>
  <si>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</si>
  <si>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</si>
  <si>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</si>
  <si>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</si>
  <si>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</si>
  <si>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</si>
  <si>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</si>
  <si>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</si>
  <si>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</si>
  <si>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</si>
  <si>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</si>
  <si>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</si>
  <si>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</si>
  <si>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</si>
  <si>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</si>
  <si>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</si>
  <si>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</si>
  <si>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</si>
  <si>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</si>
  <si>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</si>
  <si>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</si>
  <si>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</si>
  <si>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</si>
  <si>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</si>
  <si>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</si>
  <si>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</si>
  <si>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</si>
  <si>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</si>
  <si>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</si>
  <si>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</si>
  <si>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</si>
  <si>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</si>
  <si>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</si>
  <si>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</si>
  <si>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</si>
  <si>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</si>
  <si>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</si>
  <si>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</si>
  <si>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</si>
  <si>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</si>
  <si>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</si>
  <si>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</si>
  <si>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</si>
  <si>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</si>
  <si>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</si>
  <si>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</si>
  <si>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</si>
  <si>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</si>
  <si>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</si>
  <si>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</si>
  <si>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</si>
  <si>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</si>
  <si>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</si>
  <si>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</si>
  <si>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</si>
  <si>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</si>
  <si>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</si>
  <si>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</si>
  <si>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</si>
  <si>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</si>
  <si>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</si>
  <si>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</si>
  <si>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</si>
  <si>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</si>
  <si>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</si>
  <si>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</si>
  <si>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</si>
  <si>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</si>
  <si>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</si>
  <si>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</si>
  <si>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</si>
  <si>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</si>
  <si>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</si>
  <si>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</si>
  <si>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</si>
  <si>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</si>
  <si>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</si>
  <si>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</si>
  <si>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</si>
  <si>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</si>
  <si>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</si>
  <si>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</si>
  <si>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</si>
  <si>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</si>
  <si>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</si>
  <si>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</si>
  <si>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</si>
  <si>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</si>
  <si>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</si>
  <si>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</si>
  <si>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</si>
  <si>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</si>
  <si>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</si>
  <si>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</si>
  <si>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</si>
  <si>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</si>
  <si>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</si>
  <si>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</si>
  <si>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</si>
  <si>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</si>
  <si>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</si>
  <si>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</si>
  <si>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</si>
  <si>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</si>
  <si>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</si>
  <si>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</si>
  <si>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</si>
  <si>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</si>
  <si>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</si>
  <si>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</si>
  <si>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</si>
  <si>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</si>
  <si>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</si>
  <si>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</si>
  <si>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</si>
  <si>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</si>
  <si>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</si>
  <si>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</si>
  <si>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</si>
  <si>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</si>
  <si>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</si>
  <si>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</si>
  <si>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</si>
  <si>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</si>
  <si>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</si>
  <si>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</si>
  <si>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</si>
  <si>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</si>
  <si>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</si>
  <si>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</si>
  <si>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</si>
  <si>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</si>
  <si>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</si>
  <si>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</si>
  <si>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</si>
  <si>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</si>
  <si>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</si>
  <si>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</si>
  <si>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</si>
  <si>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</si>
  <si>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</si>
  <si>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</si>
  <si>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</si>
  <si>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</si>
  <si>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</si>
  <si>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</si>
  <si>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</si>
  <si>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</si>
  <si>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</si>
  <si>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</si>
  <si>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</si>
  <si>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</si>
  <si>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</si>
  <si>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</si>
  <si>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</si>
  <si>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</si>
  <si>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</si>
  <si>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</si>
  <si>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</si>
  <si>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</si>
  <si>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</si>
  <si>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</si>
  <si>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</si>
  <si>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</si>
  <si>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</si>
  <si>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</si>
  <si>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</si>
  <si>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</si>
  <si>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</si>
  <si>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</si>
  <si>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</si>
  <si>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</si>
  <si>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</si>
  <si>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</si>
  <si>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</si>
  <si>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</si>
  <si>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</si>
  <si>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</si>
  <si>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</si>
  <si>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</si>
  <si>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</si>
  <si>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</si>
  <si>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</si>
  <si>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</si>
  <si>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</si>
  <si>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</si>
  <si>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</si>
  <si>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</si>
  <si>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</si>
  <si>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</si>
  <si>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</si>
  <si>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</si>
  <si>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</si>
  <si>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</si>
  <si>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</si>
  <si>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</si>
  <si>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</si>
  <si>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</si>
  <si>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</si>
  <si>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</si>
  <si>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</si>
  <si>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</si>
  <si>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</si>
  <si>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</si>
  <si>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</si>
  <si>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</si>
  <si>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</si>
  <si>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</si>
  <si>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</si>
  <si>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</si>
  <si>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</si>
  <si>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</si>
  <si>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</si>
  <si>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</si>
  <si>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</si>
  <si>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</si>
  <si>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</si>
  <si>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</si>
  <si>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</si>
  <si>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</si>
  <si>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</si>
  <si>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</si>
  <si>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</si>
  <si>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</si>
  <si>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</si>
  <si>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</si>
  <si>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</si>
  <si>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</si>
  <si>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</si>
  <si>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</si>
  <si>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</si>
  <si>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</si>
  <si>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</si>
  <si>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</si>
  <si>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</si>
  <si>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</si>
  <si>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</si>
  <si>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</si>
  <si>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</si>
  <si>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</si>
  <si>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</si>
  <si>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</si>
  <si>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</si>
  <si>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</si>
  <si>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</si>
  <si>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</si>
  <si>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</si>
  <si>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</si>
  <si>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</si>
  <si>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</si>
  <si>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</si>
  <si>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</si>
  <si>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</si>
  <si>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</si>
  <si>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</si>
  <si>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</si>
  <si>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</si>
  <si>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</si>
  <si>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</si>
  <si>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</si>
  <si>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</si>
  <si>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</si>
  <si>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</si>
  <si>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</si>
  <si>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</si>
  <si>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</si>
  <si>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</si>
  <si>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</si>
  <si>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</si>
  <si>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</si>
  <si>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</si>
  <si>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</si>
  <si>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</si>
  <si>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</si>
  <si>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</si>
  <si>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</si>
  <si>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</si>
  <si>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</si>
  <si>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</si>
  <si>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</si>
  <si>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</si>
  <si>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</si>
  <si>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</si>
  <si>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</si>
  <si>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</si>
  <si>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</si>
  <si>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</si>
  <si>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</si>
  <si>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</si>
  <si>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</si>
  <si>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</si>
  <si>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</si>
  <si>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</si>
  <si>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</si>
  <si>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</si>
  <si>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</si>
  <si>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</si>
  <si>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</si>
  <si>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</si>
  <si>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</si>
  <si>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</si>
  <si>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</si>
  <si>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</si>
  <si>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</si>
  <si>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</si>
  <si>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</si>
  <si>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</si>
  <si>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</si>
  <si>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</si>
  <si>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</si>
  <si>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</si>
  <si>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</si>
  <si>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</si>
  <si>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</si>
  <si>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</si>
  <si>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</si>
  <si>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</si>
  <si>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</si>
  <si>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</si>
  <si>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</si>
  <si>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</si>
  <si>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</si>
  <si>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</si>
  <si>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</si>
  <si>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</si>
  <si>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</si>
  <si>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</si>
  <si>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</si>
  <si>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</si>
  <si>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</si>
  <si>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</si>
  <si>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</si>
  <si>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</si>
  <si>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</si>
  <si>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</si>
  <si>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</si>
  <si>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</si>
  <si>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</si>
  <si>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</si>
  <si>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</si>
  <si>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</si>
  <si>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</si>
  <si>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</si>
  <si>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</si>
  <si>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</si>
  <si>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</si>
  <si>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</si>
  <si>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</si>
  <si>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</si>
  <si>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</si>
  <si>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</si>
  <si>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</si>
  <si>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</si>
  <si>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</si>
  <si>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</si>
  <si>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</si>
  <si>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</si>
  <si>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</si>
  <si>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</si>
  <si>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</si>
  <si>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</si>
  <si>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</si>
  <si>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</si>
  <si>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</si>
  <si>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</si>
  <si>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</si>
  <si>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</si>
  <si>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</si>
  <si>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</si>
  <si>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</si>
  <si>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</si>
  <si>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</si>
  <si>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</si>
  <si>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</si>
  <si>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</si>
  <si>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</si>
  <si>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</si>
  <si>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</si>
  <si>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</si>
  <si>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</si>
  <si>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</si>
  <si>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</si>
  <si>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</si>
  <si>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</si>
  <si>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</si>
  <si>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</si>
  <si>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</si>
  <si>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</si>
  <si>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</si>
  <si>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</si>
  <si>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</si>
  <si>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</si>
  <si>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</si>
  <si>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</si>
  <si>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</si>
  <si>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</si>
  <si>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</si>
  <si>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</si>
  <si>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</si>
  <si>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</si>
  <si>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</si>
  <si>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</si>
  <si>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</si>
  <si>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</si>
  <si>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</si>
  <si>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</si>
  <si>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</si>
  <si>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</si>
  <si>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</si>
  <si>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</si>
  <si>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</si>
  <si>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</si>
  <si>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</si>
  <si>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</si>
  <si>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</si>
  <si>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</si>
  <si>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</si>
  <si>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</si>
  <si>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</si>
  <si>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</si>
  <si>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</si>
  <si>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</si>
  <si>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</si>
  <si>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</si>
  <si>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</si>
  <si>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</si>
  <si>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</si>
  <si>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</si>
  <si>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</si>
  <si>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</si>
  <si>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</si>
  <si>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</si>
  <si>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</si>
  <si>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</si>
  <si>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</si>
  <si>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</si>
  <si>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</si>
  <si>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</si>
  <si>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</si>
  <si>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</si>
  <si>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</si>
  <si>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</si>
  <si>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</si>
  <si>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</si>
  <si>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</si>
  <si>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</si>
  <si>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</si>
  <si>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</si>
  <si>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</si>
  <si>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</si>
  <si>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</si>
  <si>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</si>
  <si>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</si>
  <si>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</si>
  <si>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</si>
  <si>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</si>
  <si>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</si>
  <si>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</si>
  <si>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</si>
  <si>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</si>
  <si>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</si>
  <si>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</si>
  <si>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</si>
  <si>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</si>
  <si>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</si>
  <si>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</si>
  <si>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</si>
  <si>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</si>
  <si>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</si>
  <si>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</si>
  <si>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</si>
  <si>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</si>
  <si>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</si>
  <si>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</si>
  <si>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</si>
  <si>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</si>
  <si>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</si>
  <si>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</si>
  <si>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</si>
  <si>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</si>
  <si>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</si>
  <si>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</si>
  <si>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</si>
  <si>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</si>
  <si>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</si>
  <si>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</si>
  <si>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</si>
  <si>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</si>
  <si>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</si>
  <si>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</si>
  <si>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</si>
  <si>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</si>
  <si>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</si>
  <si>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</si>
  <si>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</si>
  <si>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</si>
  <si>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</si>
  <si>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</si>
  <si>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</si>
  <si>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</si>
  <si>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</si>
  <si>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</si>
  <si>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</si>
  <si>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</si>
  <si>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</si>
  <si>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</si>
  <si>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</si>
  <si>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</si>
  <si>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</si>
  <si>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</si>
  <si>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</si>
  <si>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</si>
  <si>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</si>
  <si>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</si>
  <si>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</si>
  <si>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</si>
  <si>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</si>
  <si>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</si>
  <si>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</si>
  <si>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</si>
  <si>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</si>
  <si>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</si>
  <si>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</si>
  <si>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</si>
  <si>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</si>
  <si>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</si>
  <si>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</si>
  <si>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</si>
  <si>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</si>
  <si>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</si>
  <si>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</si>
  <si>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</si>
  <si>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</si>
  <si>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</si>
  <si>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</si>
  <si>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</si>
  <si>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</si>
  <si>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</si>
  <si>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</si>
  <si>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</si>
  <si>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</si>
  <si>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</si>
  <si>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</si>
  <si>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</si>
  <si>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</si>
  <si>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</si>
  <si>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</si>
  <si>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</si>
  <si>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</si>
  <si>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</si>
  <si>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</si>
  <si>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</si>
  <si>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</si>
  <si>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</si>
  <si>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</si>
  <si>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</si>
  <si>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</si>
  <si>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</si>
  <si>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</si>
  <si>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</si>
  <si>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</si>
  <si>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</si>
  <si>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</si>
  <si>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</si>
  <si>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</si>
  <si>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</si>
  <si>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</si>
  <si>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</si>
  <si>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</si>
  <si>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</si>
  <si>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</si>
  <si>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</si>
  <si>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</si>
  <si>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</si>
  <si>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</si>
  <si>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</si>
  <si>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</si>
  <si>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</si>
  <si>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</si>
  <si>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</si>
  <si>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</si>
  <si>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</si>
  <si>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</si>
  <si>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</si>
  <si>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</si>
  <si>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</si>
  <si>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</si>
  <si>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</si>
  <si>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</si>
  <si>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</si>
  <si>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</si>
  <si>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</si>
  <si>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</si>
  <si>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</si>
  <si>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</si>
  <si>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</si>
  <si>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</si>
  <si>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</si>
  <si>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</si>
  <si>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</si>
  <si>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</si>
  <si>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</si>
  <si>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</si>
  <si>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</si>
  <si>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</si>
  <si>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</si>
  <si>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</si>
  <si>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</si>
  <si>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</si>
  <si>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</si>
  <si>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</si>
  <si>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</si>
  <si>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</si>
  <si>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</si>
  <si>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</si>
  <si>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</si>
  <si>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</si>
  <si>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</si>
  <si>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</si>
  <si>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</si>
  <si>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</si>
  <si>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</si>
  <si>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</si>
  <si>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</si>
  <si>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</si>
  <si>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</si>
  <si>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</si>
  <si>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</si>
  <si>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</si>
  <si>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</si>
  <si>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</si>
  <si>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</si>
  <si>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</si>
  <si>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</si>
  <si>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</si>
  <si>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</si>
  <si>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</si>
  <si>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</si>
  <si>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</si>
  <si>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</si>
  <si>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</si>
  <si>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</si>
  <si>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</si>
  <si>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</si>
  <si>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</si>
  <si>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</si>
  <si>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</si>
  <si>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</si>
  <si>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</si>
  <si>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</si>
  <si>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</si>
  <si>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</si>
  <si>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</si>
  <si>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</si>
  <si>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</si>
  <si>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</si>
  <si>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</si>
  <si>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</si>
  <si>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</si>
  <si>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</si>
  <si>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</si>
  <si>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</si>
  <si>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</si>
  <si>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</si>
  <si>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</si>
  <si>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</si>
  <si>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</si>
  <si>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</si>
  <si>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</si>
  <si>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</si>
  <si>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</si>
  <si>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</si>
  <si>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</si>
  <si>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</si>
  <si>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</si>
  <si>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</si>
  <si>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</si>
  <si>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</si>
  <si>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</si>
  <si>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</si>
  <si>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</si>
  <si>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</si>
  <si>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</si>
  <si>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</si>
  <si>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</si>
  <si>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</si>
  <si>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</si>
  <si>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</si>
  <si>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</si>
  <si>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</si>
  <si>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</si>
  <si>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</si>
  <si>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</si>
  <si>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</si>
  <si>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</si>
  <si>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</si>
  <si>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</si>
  <si>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</si>
  <si>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</si>
  <si>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</si>
  <si>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</si>
  <si>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</si>
  <si>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</si>
  <si>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</si>
  <si>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</si>
  <si>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</si>
  <si>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</si>
  <si>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</si>
  <si>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</si>
  <si>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</si>
  <si>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</si>
  <si>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</si>
  <si>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</si>
  <si>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</si>
  <si>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</si>
  <si>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</si>
  <si>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</si>
  <si>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</si>
  <si>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</si>
  <si>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</si>
  <si>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</si>
  <si>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</si>
  <si>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</si>
  <si>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</si>
  <si>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</si>
  <si>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</si>
  <si>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</si>
  <si>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</si>
  <si>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</si>
  <si>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</si>
  <si>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</si>
  <si>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</si>
  <si>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</si>
  <si>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</si>
  <si>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</si>
  <si>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</si>
  <si>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</si>
  <si>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</si>
  <si>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</si>
  <si>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</si>
  <si>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</si>
  <si>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</si>
  <si>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</si>
  <si>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</si>
  <si>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</si>
  <si>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</si>
  <si>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</si>
  <si>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</si>
  <si>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</si>
  <si>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</si>
  <si>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</si>
  <si>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</si>
  <si>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</si>
  <si>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</si>
  <si>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</si>
  <si>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</si>
  <si>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</si>
  <si>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</si>
  <si>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</si>
  <si>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</si>
  <si>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</si>
  <si>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</si>
  <si>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</si>
  <si>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</si>
  <si>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</si>
  <si>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</si>
  <si>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</si>
  <si>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</si>
  <si>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</si>
  <si>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</si>
  <si>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</si>
  <si>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</si>
  <si>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</si>
  <si>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</si>
  <si>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</si>
  <si>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</si>
  <si>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</si>
  <si>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</si>
  <si>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</si>
  <si>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</si>
  <si>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</si>
  <si>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</si>
  <si>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</si>
  <si>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</si>
  <si>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</si>
  <si>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</si>
  <si>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</si>
  <si>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</si>
  <si>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</si>
  <si>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</si>
  <si>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</si>
  <si>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</si>
  <si>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</si>
  <si>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</si>
  <si>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</si>
  <si>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</si>
  <si>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</si>
  <si>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</si>
  <si>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</si>
  <si>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</si>
  <si>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</si>
  <si>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</si>
  <si>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</si>
  <si>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</si>
  <si>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</si>
  <si>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</si>
  <si>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</si>
  <si>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</si>
  <si>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</si>
  <si>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</si>
  <si>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</si>
  <si>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</si>
  <si>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</si>
  <si>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</si>
  <si>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</si>
  <si>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</si>
  <si>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</si>
  <si>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</si>
  <si>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</si>
  <si>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</si>
  <si>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</si>
  <si>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</si>
  <si>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</si>
  <si>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</si>
  <si>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</si>
  <si>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</si>
  <si>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</si>
  <si>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</si>
  <si>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</si>
  <si>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</si>
  <si>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</si>
  <si>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</si>
  <si>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</si>
  <si>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</si>
  <si>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</si>
  <si>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</si>
  <si>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</si>
  <si>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</si>
  <si>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</si>
  <si>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</si>
  <si>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</si>
  <si>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</si>
  <si>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</si>
  <si>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</si>
  <si>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</si>
  <si>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</si>
  <si>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</si>
  <si>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</si>
  <si>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</si>
  <si>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</si>
  <si>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</si>
  <si>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</si>
  <si>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</si>
  <si>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</si>
  <si>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</si>
  <si>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</si>
  <si>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</si>
  <si>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</si>
  <si>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</si>
  <si>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</si>
  <si>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</si>
  <si>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</si>
  <si>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</si>
  <si>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</si>
  <si>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</si>
  <si>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</si>
  <si>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</si>
  <si>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</si>
  <si>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</si>
  <si>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</si>
  <si>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</si>
  <si>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</si>
  <si>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</si>
  <si>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</si>
  <si>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</si>
  <si>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</si>
  <si>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</si>
  <si>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</si>
  <si>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</si>
  <si>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</si>
  <si>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</si>
  <si>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</si>
  <si>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</si>
  <si>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</si>
  <si>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</si>
  <si>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</si>
  <si>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</si>
  <si>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</si>
  <si>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</si>
  <si>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</si>
  <si>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</si>
  <si>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</si>
  <si>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</si>
  <si>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</si>
  <si>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</si>
  <si>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</si>
  <si>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</si>
  <si>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</si>
  <si>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</si>
  <si>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</si>
  <si>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</si>
  <si>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</si>
  <si>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</si>
  <si>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</si>
  <si>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</si>
  <si>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</si>
  <si>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</si>
  <si>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</si>
  <si>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</si>
  <si>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</si>
  <si>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</si>
  <si>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</si>
  <si>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</si>
  <si>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</si>
  <si>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</si>
  <si>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</si>
  <si>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</si>
  <si>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</si>
  <si>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</si>
  <si>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</si>
  <si>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</si>
  <si>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</si>
  <si>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</si>
  <si>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</si>
  <si>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</si>
  <si>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</si>
  <si>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</si>
  <si>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</si>
  <si>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</si>
  <si>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</si>
  <si>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</si>
  <si>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</si>
  <si>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</si>
  <si>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</si>
  <si>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</si>
  <si>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</si>
  <si>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</si>
  <si>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</si>
  <si>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</si>
  <si>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</si>
  <si>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</si>
  <si>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</si>
  <si>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</si>
  <si>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</si>
  <si>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</si>
  <si>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</si>
  <si>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</si>
  <si>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</si>
  <si>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</si>
  <si>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</si>
  <si>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</si>
  <si>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</si>
  <si>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</si>
  <si>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</si>
  <si>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</si>
  <si>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</si>
  <si>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</si>
  <si>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</si>
  <si>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</si>
  <si>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</si>
  <si>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</si>
  <si>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</si>
  <si>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</si>
  <si>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</si>
  <si>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</si>
  <si>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</si>
  <si>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</si>
  <si>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</si>
  <si>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</si>
  <si>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</si>
  <si>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</si>
  <si>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</si>
  <si>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</si>
  <si>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</si>
  <si>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</si>
  <si>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</si>
  <si>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</si>
  <si>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</si>
  <si>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</si>
  <si>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</si>
  <si>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</si>
  <si>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</si>
  <si>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</si>
  <si>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</si>
  <si>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</si>
  <si>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</si>
  <si>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</si>
  <si>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</si>
  <si>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</si>
  <si>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</si>
  <si>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</si>
  <si>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</si>
  <si>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</si>
  <si>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</si>
  <si>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</si>
  <si>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</si>
  <si>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</si>
  <si>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</si>
  <si>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</si>
  <si>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</si>
  <si>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</si>
  <si>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</si>
  <si>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</si>
  <si>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</si>
  <si>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</si>
  <si>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</si>
  <si>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</si>
  <si>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</si>
  <si>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</si>
  <si>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</si>
  <si>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</si>
  <si>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</si>
  <si>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</si>
  <si>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</si>
  <si>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</si>
  <si>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</si>
  <si>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</si>
  <si>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</si>
  <si>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</si>
  <si>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</si>
  <si>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</si>
  <si>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</si>
  <si>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</si>
  <si>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</si>
  <si>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</si>
  <si>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</si>
  <si>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</si>
  <si>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</si>
  <si>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</si>
  <si>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</si>
  <si>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</si>
  <si>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</si>
  <si>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</si>
  <si>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</si>
  <si>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</si>
  <si>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</si>
  <si>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</si>
  <si>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</si>
  <si>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</si>
  <si>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</si>
  <si>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</si>
  <si>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</si>
  <si>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</si>
  <si>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</si>
  <si>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</si>
  <si>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</si>
  <si>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</si>
  <si>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</si>
  <si>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</si>
  <si>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</si>
  <si>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</si>
  <si>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</si>
  <si>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</si>
  <si>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</si>
  <si>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</si>
  <si>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</si>
  <si>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</si>
  <si>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</si>
  <si>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</si>
  <si>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</si>
  <si>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</si>
  <si>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</si>
  <si>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</si>
  <si>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</si>
  <si>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</si>
  <si>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</si>
  <si>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</si>
  <si>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</si>
  <si>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</si>
  <si>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</si>
  <si>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</si>
  <si>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</si>
  <si>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</si>
  <si>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</si>
  <si>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</si>
  <si>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</si>
  <si>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</si>
  <si>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</si>
  <si>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</si>
  <si>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</si>
  <si>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</si>
  <si>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</si>
  <si>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</si>
  <si>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</si>
  <si>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</si>
  <si>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</si>
  <si>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</si>
  <si>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</si>
  <si>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</si>
  <si>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</si>
  <si>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</si>
  <si>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</si>
  <si>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</si>
  <si>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</si>
  <si>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</si>
  <si>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</si>
  <si>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</si>
  <si>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</si>
  <si>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</si>
  <si>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</si>
  <si>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</si>
  <si>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</si>
  <si>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</si>
  <si>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</si>
  <si>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</si>
  <si>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</si>
  <si>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</si>
  <si>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</si>
  <si>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</si>
  <si>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</si>
  <si>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</si>
  <si>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</si>
  <si>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</si>
  <si>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</si>
  <si>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</si>
  <si>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</si>
  <si>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</si>
  <si>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</si>
  <si>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</si>
  <si>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</si>
  <si>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</si>
  <si>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</si>
  <si>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</si>
  <si>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</si>
  <si>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</si>
  <si>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</si>
  <si>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</si>
  <si>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</si>
  <si>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</si>
  <si>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</si>
  <si>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</si>
  <si>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</si>
  <si>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</si>
  <si>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</si>
  <si>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</si>
  <si>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</si>
  <si>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</si>
  <si>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</si>
  <si>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</si>
  <si>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</si>
  <si>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</si>
  <si>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</si>
  <si>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</si>
  <si>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</si>
  <si>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</si>
  <si>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</si>
  <si>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</si>
  <si>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</si>
  <si>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</si>
  <si>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</si>
  <si>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</si>
  <si>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</si>
  <si>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</si>
  <si>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</si>
  <si>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</si>
  <si>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</si>
  <si>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</si>
  <si>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</si>
  <si>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</si>
  <si>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</si>
  <si>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</si>
  <si>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</si>
  <si>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</si>
  <si>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</si>
  <si>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</si>
  <si>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</si>
  <si>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</si>
  <si>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</si>
  <si>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</si>
  <si>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</si>
  <si>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</si>
  <si>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</si>
  <si>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</si>
  <si>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</si>
  <si>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</si>
  <si>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</si>
  <si>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</si>
  <si>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</si>
  <si>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</si>
  <si>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</si>
  <si>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</si>
  <si>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</si>
  <si>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</si>
  <si>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</si>
  <si>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</si>
  <si>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</si>
  <si>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</si>
  <si>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</si>
  <si>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</si>
  <si>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</si>
  <si>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</si>
  <si>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</si>
  <si>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</si>
  <si>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</si>
  <si>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</si>
  <si>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</si>
  <si>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</si>
  <si>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</si>
  <si>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</si>
  <si>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</si>
  <si>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</si>
  <si>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</si>
  <si>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</si>
  <si>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</si>
  <si>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</si>
  <si>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</si>
  <si>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</si>
  <si>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</si>
  <si>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</si>
  <si>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</si>
  <si>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</si>
  <si>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</si>
  <si>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</si>
  <si>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</si>
  <si>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</si>
  <si>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</si>
  <si>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</si>
  <si>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</si>
  <si>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</si>
  <si>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</si>
  <si>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</si>
  <si>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</si>
  <si>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</si>
  <si>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</si>
  <si>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</si>
  <si>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</si>
  <si>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</si>
  <si>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</si>
  <si>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</si>
  <si>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</si>
  <si>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</si>
  <si>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</si>
  <si>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</si>
  <si>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</si>
  <si>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</si>
  <si>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</si>
  <si>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</si>
  <si>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</si>
  <si>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</si>
  <si>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</si>
  <si>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</si>
  <si>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</si>
  <si>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</si>
  <si>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</si>
  <si>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</si>
  <si>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</si>
  <si>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</si>
  <si>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</si>
  <si>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</si>
  <si>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</si>
  <si>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</si>
  <si>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</si>
  <si>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</si>
  <si>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</si>
  <si>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</si>
  <si>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</si>
  <si>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</si>
  <si>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</si>
  <si>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</si>
  <si>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</si>
  <si>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</si>
  <si>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</si>
  <si>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</si>
  <si>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</si>
  <si>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</si>
  <si>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</si>
  <si>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</si>
  <si>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</si>
  <si>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</si>
  <si>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</si>
  <si>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</si>
  <si>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</si>
  <si>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</si>
  <si>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</si>
  <si>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</si>
  <si>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</si>
  <si>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</si>
  <si>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</si>
  <si>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</si>
  <si>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</si>
  <si>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</si>
  <si>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</si>
  <si>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</si>
  <si>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</si>
  <si>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</si>
  <si>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</si>
  <si>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</si>
  <si>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</si>
  <si>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</si>
  <si>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</si>
  <si>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</si>
  <si>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</si>
  <si>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</si>
  <si>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</si>
  <si>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</si>
  <si>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</si>
  <si>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</si>
  <si>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</si>
  <si>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</si>
  <si>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</si>
  <si>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</si>
  <si>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</si>
  <si>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</si>
  <si>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</si>
  <si>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</si>
  <si>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</si>
  <si>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</si>
  <si>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</si>
  <si>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</si>
  <si>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</si>
  <si>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</si>
  <si>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</si>
  <si>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</si>
  <si>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</si>
  <si>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</si>
  <si>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</si>
  <si>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</si>
  <si>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</si>
  <si>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</si>
  <si>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</si>
  <si>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</si>
  <si>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</si>
  <si>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</si>
  <si>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</si>
  <si>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</si>
  <si>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</si>
  <si>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</si>
  <si>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</si>
  <si>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</si>
  <si>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</si>
  <si>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</si>
  <si>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</si>
  <si>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</si>
  <si>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</si>
  <si>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</si>
  <si>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</si>
  <si>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</si>
  <si>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</si>
  <si>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</si>
  <si>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</si>
  <si>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</si>
  <si>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</si>
  <si>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</si>
  <si>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</si>
  <si>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</si>
  <si>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</si>
  <si>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</si>
  <si>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</si>
  <si>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</si>
  <si>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</si>
  <si>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</si>
  <si>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</si>
  <si>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</si>
  <si>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</si>
  <si>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</si>
  <si>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</si>
  <si>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</si>
  <si>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</si>
  <si>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</si>
  <si>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</si>
  <si>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</si>
  <si>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</si>
  <si>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</si>
  <si>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</si>
  <si>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</si>
  <si>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</si>
  <si>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</si>
  <si>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</si>
  <si>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</si>
  <si>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</si>
  <si>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</si>
  <si>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</si>
  <si>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</si>
  <si>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</si>
  <si>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</si>
  <si>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</si>
  <si>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</si>
  <si>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</si>
  <si>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</si>
  <si>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</si>
  <si>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</si>
  <si>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</si>
  <si>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</si>
  <si>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</si>
  <si>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</si>
  <si>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</si>
  <si>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</si>
  <si>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</si>
  <si>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</si>
  <si>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</si>
  <si>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</si>
  <si>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</si>
  <si>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</si>
  <si>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</si>
  <si>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</si>
  <si>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</si>
  <si>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</si>
  <si>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</si>
  <si>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</si>
  <si>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</si>
  <si>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</si>
  <si>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</si>
  <si>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</si>
  <si>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</si>
  <si>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</si>
  <si>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</si>
  <si>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</si>
  <si>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</si>
  <si>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</si>
  <si>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</si>
  <si>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</si>
  <si>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</si>
  <si>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</si>
  <si>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</si>
  <si>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</si>
  <si>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</si>
  <si>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</si>
  <si>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</si>
  <si>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</si>
  <si>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</si>
  <si>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</si>
  <si>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</si>
  <si>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</si>
  <si>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</si>
  <si>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</si>
  <si>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</si>
  <si>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</si>
  <si>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</si>
  <si>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</si>
  <si>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</si>
  <si>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</si>
  <si>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</si>
  <si>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</si>
  <si>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</si>
  <si>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</si>
  <si>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</si>
  <si>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</si>
  <si>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</si>
  <si>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</si>
  <si>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</si>
  <si>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</si>
  <si>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</si>
  <si>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</si>
  <si>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</si>
  <si>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</si>
  <si>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</si>
  <si>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</si>
  <si>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</si>
  <si>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</si>
  <si>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</si>
  <si>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</si>
  <si>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</si>
  <si>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</si>
  <si>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</si>
  <si>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</si>
  <si>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</si>
  <si>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</si>
  <si>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</si>
  <si>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</si>
  <si>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</si>
  <si>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</si>
  <si>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</si>
  <si>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</si>
  <si>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</si>
  <si>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</si>
  <si>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</si>
  <si>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</si>
  <si>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</si>
  <si>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</si>
  <si>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</si>
  <si>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</si>
  <si>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</si>
  <si>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</si>
  <si>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</si>
  <si>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</si>
  <si>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</si>
  <si>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</si>
  <si>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</si>
  <si>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</si>
  <si>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</si>
  <si>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</si>
  <si>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</si>
  <si>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</si>
  <si>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</si>
  <si>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</si>
  <si>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</si>
  <si>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</si>
  <si>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</si>
  <si>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</si>
  <si>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</si>
  <si>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</si>
  <si>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</si>
  <si>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</si>
  <si>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</si>
  <si>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</si>
  <si>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</si>
  <si>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</si>
  <si>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</si>
  <si>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</si>
  <si>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</si>
  <si>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</si>
  <si>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</si>
  <si>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</si>
  <si>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</si>
  <si>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</si>
  <si>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</si>
  <si>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</si>
  <si>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</si>
  <si>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</si>
  <si>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</si>
  <si>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</si>
  <si>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</si>
  <si>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</si>
  <si>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</si>
  <si>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</si>
  <si>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</si>
  <si>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</si>
  <si>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</si>
  <si>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</si>
  <si>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</si>
  <si>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</si>
  <si>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</si>
  <si>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</si>
  <si>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</si>
  <si>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</si>
  <si>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</si>
  <si>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</si>
  <si>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</si>
  <si>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</si>
  <si>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</si>
  <si>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</si>
  <si>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</si>
  <si>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</si>
  <si>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</si>
  <si>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</si>
  <si>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</si>
  <si>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</si>
  <si>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</si>
  <si>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</si>
  <si>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</si>
  <si>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</si>
  <si>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</si>
  <si>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</si>
  <si>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</si>
  <si>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</si>
  <si>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</si>
  <si>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</si>
  <si>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</si>
  <si>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</si>
  <si>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</si>
  <si>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</si>
  <si>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</si>
  <si>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</si>
  <si>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</si>
  <si>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</si>
  <si>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</si>
  <si>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</si>
  <si>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</si>
  <si>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</si>
  <si>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</si>
  <si>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</si>
  <si>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</si>
  <si>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</si>
  <si>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</si>
  <si>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</si>
  <si>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</si>
  <si>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</si>
  <si>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</si>
  <si>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</si>
  <si>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</si>
  <si>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</si>
  <si>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</si>
  <si>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</si>
  <si>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</si>
  <si>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</si>
  <si>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</si>
  <si>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</si>
  <si>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</si>
  <si>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</si>
  <si>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</si>
  <si>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</si>
  <si>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</si>
  <si>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</si>
  <si>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</si>
  <si>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</si>
  <si>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</si>
  <si>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</si>
  <si>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</si>
  <si>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</si>
  <si>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</si>
  <si>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</si>
  <si>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</si>
  <si>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</si>
  <si>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</si>
  <si>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</si>
  <si>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</si>
  <si>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</si>
  <si>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</si>
  <si>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</si>
  <si>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</si>
  <si>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</si>
  <si>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</si>
  <si>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</si>
  <si>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</si>
  <si>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</si>
  <si>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</si>
  <si>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</si>
  <si>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</si>
  <si>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</si>
  <si>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</si>
  <si>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</si>
  <si>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</si>
  <si>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</si>
  <si>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</si>
  <si>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</si>
  <si>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</si>
  <si>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</si>
  <si>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</si>
  <si>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</si>
  <si>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</si>
  <si>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</si>
  <si>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</si>
  <si>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</si>
  <si>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</si>
  <si>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</si>
  <si>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</si>
  <si>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</si>
  <si>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</si>
  <si>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</si>
  <si>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</si>
  <si>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</si>
  <si>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</si>
  <si>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</si>
  <si>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</si>
  <si>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</si>
  <si>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</si>
  <si>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</si>
  <si>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</si>
  <si>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</si>
  <si>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</si>
  <si>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</si>
  <si>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</si>
  <si>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</si>
  <si>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</si>
  <si>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</si>
  <si>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</si>
  <si>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</si>
  <si>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</si>
  <si>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</si>
  <si>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</si>
  <si>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</si>
  <si>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</si>
  <si>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</si>
  <si>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</si>
  <si>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</si>
  <si>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</si>
  <si>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</si>
  <si>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</si>
  <si>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</si>
  <si>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</si>
  <si>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</si>
  <si>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</si>
  <si>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</si>
  <si>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</si>
  <si>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</si>
  <si>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</si>
  <si>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</si>
  <si>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</si>
  <si>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</si>
  <si>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</si>
  <si>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</si>
  <si>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</si>
  <si>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</si>
  <si>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</si>
  <si>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</si>
  <si>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</si>
  <si>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</si>
  <si>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</si>
  <si>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</si>
  <si>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</si>
  <si>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</si>
  <si>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</si>
  <si>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</si>
  <si>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</si>
  <si>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</si>
  <si>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</si>
  <si>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</si>
  <si>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</si>
  <si>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</si>
  <si>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</si>
  <si>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</si>
  <si>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</si>
  <si>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</si>
  <si>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</si>
  <si>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</si>
  <si>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</si>
  <si>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</si>
  <si>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</si>
  <si>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</si>
  <si>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</si>
  <si>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</si>
  <si>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</si>
  <si>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</si>
  <si>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</si>
  <si>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</si>
  <si>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</si>
  <si>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</si>
  <si>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</si>
  <si>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</si>
  <si>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</si>
  <si>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</si>
  <si>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</si>
  <si>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</si>
  <si>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</si>
  <si>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</si>
  <si>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</si>
  <si>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</si>
  <si>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</si>
  <si>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</si>
  <si>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</si>
  <si>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</si>
  <si>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</si>
  <si>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</si>
  <si>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</si>
  <si>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</si>
  <si>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</si>
  <si>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</si>
  <si>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</si>
  <si>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</si>
  <si>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</si>
  <si>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</si>
  <si>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</si>
  <si>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</si>
  <si>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</si>
  <si>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</si>
  <si>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</si>
  <si>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</si>
  <si>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</si>
  <si>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</si>
  <si>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</si>
  <si>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</si>
  <si>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</si>
  <si>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</si>
  <si>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</si>
  <si>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</si>
  <si>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</si>
  <si>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</si>
  <si>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</si>
  <si>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</si>
  <si>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</si>
  <si>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</si>
  <si>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</si>
  <si>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</si>
  <si>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</si>
  <si>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</si>
  <si>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</si>
  <si>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</si>
  <si>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</si>
  <si>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</si>
  <si>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</si>
  <si>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</si>
  <si>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</si>
  <si>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</si>
  <si>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</si>
  <si>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</si>
  <si>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</si>
  <si>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</si>
  <si>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</si>
  <si>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</si>
  <si>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</si>
  <si>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</si>
  <si>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</si>
  <si>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</si>
  <si>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</si>
  <si>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</si>
  <si>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</si>
  <si>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</si>
  <si>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</si>
  <si>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</si>
  <si>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</si>
  <si>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</si>
  <si>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</si>
  <si>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</si>
  <si>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</si>
  <si>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</si>
  <si>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</si>
  <si>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</si>
  <si>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</si>
  <si>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</si>
  <si>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</si>
  <si>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</si>
  <si>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</si>
  <si>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</si>
  <si>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</si>
  <si>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</si>
  <si>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</si>
  <si>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</si>
  <si>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</si>
  <si>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</si>
  <si>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</si>
  <si>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</si>
  <si>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</si>
  <si>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</si>
  <si>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</si>
  <si>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</si>
  <si>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</si>
  <si>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</si>
  <si>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</si>
  <si>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</si>
  <si>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</si>
  <si>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</si>
  <si>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</si>
  <si>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</si>
  <si>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</si>
  <si>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</si>
  <si>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</si>
  <si>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</si>
  <si>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</si>
  <si>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</si>
  <si>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</si>
  <si>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</si>
  <si>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</si>
  <si>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</si>
  <si>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</si>
  <si>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</si>
  <si>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</si>
  <si>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</si>
  <si>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</si>
  <si>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</si>
  <si>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</si>
  <si>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</si>
  <si>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</si>
  <si>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</si>
  <si>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</si>
  <si>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</si>
  <si>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</si>
  <si>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</si>
  <si>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</si>
  <si>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</si>
  <si>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</si>
  <si>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</si>
  <si>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</si>
  <si>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</si>
  <si>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</si>
  <si>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</si>
  <si>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</si>
  <si>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</si>
  <si>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</si>
  <si>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</si>
  <si>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</si>
  <si>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</si>
  <si>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</si>
  <si>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</si>
  <si>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</si>
  <si>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</si>
  <si>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</si>
  <si>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</si>
  <si>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</si>
  <si>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</si>
  <si>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</si>
  <si>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</si>
  <si>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</si>
  <si>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</si>
  <si>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</si>
  <si>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</si>
  <si>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</si>
  <si>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</si>
  <si>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</si>
  <si>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</si>
  <si>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</si>
  <si>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</si>
  <si>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</si>
  <si>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</si>
  <si>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</si>
  <si>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</si>
  <si>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</si>
  <si>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</si>
  <si>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</si>
  <si>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</si>
  <si>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</si>
  <si>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</si>
  <si>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</si>
  <si>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</si>
  <si>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</si>
  <si>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</si>
  <si>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</si>
  <si>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</si>
  <si>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</si>
  <si>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</si>
  <si>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</si>
  <si>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</si>
  <si>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</si>
  <si>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</si>
  <si>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</si>
  <si>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</si>
  <si>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</si>
  <si>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</si>
  <si>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</si>
  <si>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</si>
  <si>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</si>
  <si>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</si>
  <si>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</si>
  <si>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</si>
  <si>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</si>
  <si>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</si>
  <si>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</si>
  <si>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</si>
  <si>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</si>
  <si>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</si>
  <si>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</si>
  <si>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</si>
  <si>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</si>
  <si>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</si>
  <si>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</si>
  <si>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</si>
  <si>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</si>
  <si>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</si>
  <si>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</si>
  <si>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</si>
  <si>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</si>
  <si>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</si>
  <si>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</si>
  <si>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</si>
  <si>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</si>
  <si>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</si>
  <si>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</si>
  <si>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</si>
  <si>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</si>
  <si>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</si>
  <si>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</si>
  <si>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</si>
  <si>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</si>
  <si>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</si>
  <si>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</si>
  <si>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</si>
  <si>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</si>
  <si>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</si>
  <si>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</si>
  <si>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</si>
  <si>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</si>
  <si>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</si>
  <si>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</si>
  <si>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</si>
  <si>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</si>
  <si>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</si>
  <si>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</si>
  <si>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</si>
  <si>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</si>
  <si>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</si>
  <si>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</si>
  <si>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</si>
  <si>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</si>
  <si>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</si>
  <si>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</si>
  <si>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</si>
  <si>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</si>
  <si>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</si>
  <si>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</si>
  <si>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</si>
  <si>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</si>
  <si>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</si>
  <si>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</si>
  <si>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</si>
  <si>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</si>
  <si>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</si>
  <si>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</si>
  <si>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</si>
  <si>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</si>
  <si>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</si>
  <si>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</si>
  <si>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</si>
  <si>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</si>
  <si>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</si>
  <si>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</si>
  <si>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</si>
  <si>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</si>
  <si>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</si>
  <si>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</si>
  <si>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</si>
  <si>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</si>
  <si>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</si>
  <si>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</si>
  <si>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</si>
  <si>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</si>
  <si>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</si>
  <si>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</si>
  <si>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</si>
  <si>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</si>
  <si>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</si>
  <si>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</si>
  <si>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</si>
  <si>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</si>
  <si>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</si>
  <si>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</si>
  <si>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</si>
  <si>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</si>
  <si>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</si>
  <si>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</si>
  <si>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</si>
  <si>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</si>
  <si>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</si>
  <si>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</si>
  <si>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</si>
  <si>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</si>
  <si>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</si>
  <si>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</si>
  <si>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</si>
  <si>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</si>
  <si>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</si>
  <si>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</si>
  <si>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</si>
  <si>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</si>
  <si>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</si>
  <si>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</si>
  <si>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</si>
  <si>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</si>
  <si>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</si>
  <si>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</si>
  <si>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</si>
  <si>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</si>
  <si>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</si>
  <si>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</si>
  <si>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</si>
  <si>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</si>
  <si>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</si>
  <si>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</si>
  <si>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</si>
  <si>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</si>
  <si>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</si>
  <si>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</si>
  <si>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</si>
  <si>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</si>
  <si>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</si>
  <si>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</si>
  <si>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</si>
  <si>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</si>
  <si>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</si>
  <si>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</si>
  <si>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</si>
  <si>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</si>
  <si>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</si>
  <si>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</si>
  <si>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</si>
  <si>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</si>
  <si>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</si>
  <si>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</si>
  <si>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</si>
  <si>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</si>
  <si>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</si>
  <si>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</si>
  <si>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</si>
  <si>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</si>
  <si>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</si>
  <si>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</si>
  <si>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</si>
  <si>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</si>
  <si>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</si>
  <si>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</si>
  <si>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</si>
  <si>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</si>
  <si>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</si>
  <si>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</si>
  <si>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</si>
  <si>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</si>
  <si>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</si>
  <si>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</si>
  <si>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</si>
  <si>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</si>
  <si>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</si>
  <si>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</si>
  <si>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</si>
  <si>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</si>
  <si>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</si>
  <si>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</si>
  <si>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</si>
  <si>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</si>
  <si>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</si>
  <si>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</si>
  <si>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</si>
  <si>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</si>
  <si>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</si>
  <si>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</si>
  <si>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</si>
  <si>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</si>
  <si>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</si>
  <si>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</si>
  <si>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</si>
  <si>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</si>
  <si>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</si>
  <si>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</si>
  <si>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</si>
  <si>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</si>
  <si>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</si>
  <si>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</si>
  <si>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</si>
  <si>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</si>
  <si>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</si>
  <si>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</si>
  <si>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</si>
  <si>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</si>
  <si>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</si>
  <si>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</si>
  <si>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</si>
  <si>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</si>
  <si>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</si>
  <si>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</si>
  <si>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</si>
  <si>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</si>
  <si>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</si>
  <si>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</si>
  <si>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</si>
  <si>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</si>
  <si>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</si>
  <si>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</si>
  <si>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</si>
  <si>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</si>
  <si>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</si>
  <si>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</si>
  <si>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</si>
  <si>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</si>
  <si>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</si>
  <si>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</si>
  <si>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</si>
  <si>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</si>
  <si>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</si>
  <si>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</si>
  <si>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</si>
  <si>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</si>
  <si>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</si>
  <si>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</si>
  <si>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</si>
  <si>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</si>
  <si>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</si>
  <si>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</si>
  <si>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</si>
  <si>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</si>
  <si>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</si>
  <si>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</si>
  <si>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</si>
  <si>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</si>
  <si>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</si>
  <si>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</si>
  <si>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</si>
  <si>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</si>
  <si>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</si>
  <si>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</si>
  <si>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</si>
  <si>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</si>
  <si>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</si>
  <si>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</si>
  <si>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</si>
  <si>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</si>
  <si>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</si>
  <si>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</si>
  <si>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</si>
  <si>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</si>
  <si>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</si>
  <si>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</si>
  <si>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</si>
  <si>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</si>
  <si>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</si>
  <si>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</si>
  <si>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</si>
  <si>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</si>
  <si>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</si>
  <si>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</si>
  <si>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</si>
  <si>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</si>
  <si>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</si>
  <si>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</si>
  <si>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</si>
  <si>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</si>
  <si>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</si>
  <si>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</si>
  <si>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</si>
  <si>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</si>
  <si>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</si>
  <si>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</si>
  <si>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</si>
  <si>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</si>
  <si>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</si>
  <si>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</si>
  <si>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</si>
  <si>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</si>
  <si>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</si>
  <si>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</si>
  <si>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</si>
  <si>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</si>
  <si>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</si>
  <si>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</si>
  <si>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</si>
  <si>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</si>
  <si>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</si>
  <si>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</si>
  <si>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</si>
  <si>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</si>
  <si>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</si>
  <si>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</si>
  <si>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</si>
  <si>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</si>
  <si>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</si>
  <si>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</si>
  <si>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</si>
  <si>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</si>
  <si>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</si>
  <si>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</si>
  <si>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</si>
  <si>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</si>
  <si>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</si>
  <si>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</si>
  <si>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</si>
  <si>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</si>
  <si>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</si>
  <si>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</si>
  <si>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</si>
  <si>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</si>
  <si>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</si>
  <si>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</si>
  <si>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</si>
  <si>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</si>
  <si>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</si>
  <si>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</si>
  <si>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</si>
  <si>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</si>
  <si>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</si>
  <si>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</si>
  <si>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</si>
  <si>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</si>
  <si>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</si>
  <si>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</si>
  <si>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</si>
  <si>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</si>
  <si>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</si>
  <si>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</si>
  <si>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</si>
  <si>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</si>
  <si>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</si>
  <si>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</si>
  <si>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</si>
  <si>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</si>
  <si>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</si>
  <si>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</si>
  <si>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</si>
  <si>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</si>
  <si>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</si>
  <si>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</si>
  <si>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</si>
  <si>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</si>
  <si>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</si>
  <si>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</si>
  <si>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</si>
  <si>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</si>
  <si>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</si>
  <si>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</si>
  <si>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</si>
  <si>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</si>
  <si>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</si>
  <si>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</si>
  <si>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</si>
  <si>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</si>
  <si>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</si>
  <si>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</si>
  <si>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</si>
  <si>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</si>
  <si>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</si>
  <si>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</si>
  <si>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</si>
  <si>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</si>
  <si>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</si>
  <si>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</si>
  <si>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</si>
  <si>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</si>
  <si>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</si>
  <si>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</si>
  <si>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</si>
  <si>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</si>
  <si>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</si>
  <si>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</si>
  <si>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</si>
  <si>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</si>
  <si>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</si>
  <si>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</si>
  <si>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</si>
  <si>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</si>
  <si>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</si>
  <si>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</si>
  <si>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</si>
  <si>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</si>
  <si>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</si>
  <si>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</si>
  <si>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</si>
  <si>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</si>
  <si>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</si>
  <si>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</si>
  <si>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</si>
  <si>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</si>
  <si>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</si>
  <si>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</si>
  <si>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</si>
  <si>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</si>
  <si>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</si>
  <si>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</si>
  <si>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</si>
  <si>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</si>
  <si>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</si>
  <si>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</si>
  <si>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</si>
  <si>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</si>
  <si>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</si>
  <si>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</si>
  <si>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</si>
  <si>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</si>
  <si>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</si>
  <si>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</si>
  <si>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</si>
  <si>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</si>
  <si>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</si>
  <si>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</si>
  <si>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</si>
  <si>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</si>
  <si>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</si>
  <si>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</si>
  <si>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</si>
  <si>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</si>
  <si>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</si>
  <si>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</si>
  <si>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</si>
  <si>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</si>
  <si>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</si>
  <si>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</si>
  <si>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</si>
  <si>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</si>
  <si>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</si>
  <si>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</si>
  <si>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</si>
  <si>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</si>
  <si>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</si>
  <si>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</si>
  <si>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</si>
  <si>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</si>
  <si>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</si>
  <si>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</si>
  <si>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</si>
  <si>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</si>
  <si>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</si>
  <si>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</si>
  <si>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</si>
  <si>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</si>
  <si>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</si>
  <si>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</si>
  <si>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</si>
  <si>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</si>
  <si>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</si>
  <si>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</si>
  <si>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</si>
  <si>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</si>
  <si>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</si>
  <si>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</si>
  <si>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</si>
  <si>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</si>
  <si>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</si>
  <si>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</si>
  <si>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</si>
  <si>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</si>
  <si>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</si>
  <si>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</si>
  <si>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</si>
  <si>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</si>
  <si>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</si>
  <si>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</si>
  <si>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</si>
  <si>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</si>
  <si>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</si>
  <si>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</si>
  <si>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</si>
  <si>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</si>
  <si>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</si>
  <si>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</si>
  <si>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</si>
  <si>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</si>
  <si>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</si>
  <si>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</si>
  <si>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</si>
  <si>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</si>
  <si>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</si>
  <si>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</si>
  <si>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</si>
  <si>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</si>
  <si>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</si>
  <si>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</si>
  <si>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</si>
  <si>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</si>
  <si>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</si>
  <si>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</si>
  <si>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</si>
  <si>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</si>
  <si>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</si>
  <si>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</si>
  <si>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</si>
  <si>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</si>
  <si>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</si>
  <si>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</si>
  <si>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</si>
  <si>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</si>
  <si>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</si>
  <si>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</si>
  <si>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</si>
  <si>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</si>
  <si>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</si>
  <si>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</si>
  <si>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</si>
  <si>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</si>
  <si>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</si>
  <si>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</si>
  <si>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</si>
  <si>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</si>
  <si>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</si>
  <si>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</si>
  <si>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</si>
  <si>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</si>
  <si>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</si>
  <si>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</si>
  <si>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</si>
  <si>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</si>
  <si>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</si>
  <si>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</si>
  <si>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</si>
  <si>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</si>
  <si>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</si>
  <si>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</si>
  <si>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</si>
  <si>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</si>
  <si>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</si>
  <si>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</si>
  <si>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</si>
  <si>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</si>
  <si>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</si>
  <si>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</si>
  <si>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</si>
  <si>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</si>
  <si>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</si>
  <si>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</si>
  <si>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</si>
  <si>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</si>
  <si>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</si>
  <si>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</si>
  <si>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</si>
  <si>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</si>
  <si>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</si>
  <si>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</si>
  <si>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</si>
  <si>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</si>
  <si>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</si>
  <si>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</si>
  <si>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</si>
  <si>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</si>
  <si>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</si>
  <si>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</si>
  <si>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</si>
  <si>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</si>
  <si>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</si>
  <si>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</si>
  <si>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</si>
  <si>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</si>
  <si>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</si>
  <si>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</si>
  <si>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</si>
  <si>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</si>
  <si>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</si>
  <si>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</si>
  <si>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</si>
  <si>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</si>
  <si>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</si>
  <si>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</si>
  <si>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</si>
  <si>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</si>
  <si>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</si>
  <si>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</si>
  <si>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</si>
  <si>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</si>
  <si>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</si>
  <si>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</si>
  <si>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</si>
  <si>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</si>
  <si>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</si>
  <si>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</si>
  <si>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</si>
  <si>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</si>
  <si>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</si>
  <si>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</si>
  <si>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</si>
  <si>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</si>
  <si>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</si>
  <si>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</si>
  <si>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</si>
  <si>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</si>
  <si>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</si>
  <si>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</si>
  <si>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</si>
  <si>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</si>
  <si>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</si>
  <si>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</si>
  <si>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</si>
  <si>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</si>
  <si>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</si>
  <si>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</si>
  <si>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</si>
  <si>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</si>
  <si>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</si>
  <si>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</si>
  <si>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</si>
  <si>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</si>
  <si>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</si>
  <si>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</si>
  <si>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</si>
  <si>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</si>
  <si>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</si>
  <si>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</si>
  <si>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</si>
  <si>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</si>
  <si>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</si>
  <si>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</si>
  <si>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</si>
  <si>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</si>
  <si>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</si>
  <si>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</si>
  <si>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</si>
  <si>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</si>
  <si>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</si>
  <si>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</si>
  <si>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</si>
  <si>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</si>
  <si>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</si>
  <si>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</si>
  <si>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</si>
  <si>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</si>
  <si>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</si>
  <si>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</si>
  <si>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</si>
  <si>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</si>
  <si>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</si>
  <si>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</si>
  <si>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</si>
  <si>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</si>
  <si>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</si>
  <si>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</si>
  <si>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</si>
  <si>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</si>
  <si>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</si>
  <si>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</si>
  <si>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</si>
  <si>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</si>
  <si>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</si>
  <si>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</si>
  <si>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</si>
  <si>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</si>
  <si>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</si>
  <si>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</si>
  <si>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</si>
  <si>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</si>
  <si>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</si>
  <si>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</si>
  <si>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</si>
  <si>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</si>
  <si>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</si>
  <si>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</si>
  <si>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</si>
  <si>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</si>
  <si>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</si>
  <si>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</si>
  <si>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</si>
  <si>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</si>
  <si>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</si>
  <si>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</si>
  <si>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</si>
  <si>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</si>
  <si>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</si>
  <si>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</si>
  <si>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</si>
  <si>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</si>
  <si>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</si>
  <si>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</si>
  <si>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</si>
  <si>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</si>
  <si>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</si>
  <si>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</si>
  <si>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</si>
  <si>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</si>
  <si>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</si>
  <si>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</si>
  <si>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</si>
  <si>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</si>
  <si>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</si>
  <si>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</si>
  <si>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</si>
  <si>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</si>
  <si>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</si>
  <si>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</si>
  <si>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</si>
  <si>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</si>
  <si>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</si>
  <si>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</si>
  <si>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</si>
  <si>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</si>
  <si>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</si>
  <si>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</si>
  <si>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</si>
  <si>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</si>
  <si>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</si>
  <si>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</si>
  <si>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</si>
  <si>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</si>
  <si>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</si>
  <si>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</si>
  <si>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</si>
  <si>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</si>
  <si>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</si>
  <si>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</si>
  <si>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</si>
  <si>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</si>
  <si>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</si>
  <si>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</si>
  <si>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</si>
  <si>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</si>
  <si>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</si>
  <si>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</si>
  <si>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</si>
  <si>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</si>
  <si>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</si>
  <si>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</si>
  <si>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</si>
  <si>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</si>
  <si>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</si>
  <si>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</si>
  <si>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</si>
  <si>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</si>
  <si>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</si>
  <si>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</si>
  <si>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</si>
  <si>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</si>
  <si>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</si>
  <si>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</si>
  <si>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</si>
  <si>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</si>
  <si>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</si>
  <si>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</si>
  <si>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</si>
  <si>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</si>
  <si>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</si>
  <si>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</si>
  <si>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</si>
  <si>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</si>
  <si>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</si>
  <si>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</si>
  <si>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</si>
  <si>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</si>
  <si>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</si>
  <si>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</si>
  <si>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</si>
  <si>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</si>
  <si>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</si>
  <si>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</si>
  <si>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</si>
  <si>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</si>
  <si>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</si>
  <si>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</si>
  <si>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</si>
  <si>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</si>
  <si>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</si>
  <si>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</si>
  <si>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</si>
  <si>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</si>
  <si>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</si>
  <si>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</si>
  <si>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</si>
  <si>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</si>
  <si>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</si>
  <si>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</si>
  <si>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</si>
  <si>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</si>
  <si>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</si>
  <si>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</si>
  <si>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</si>
  <si>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</si>
  <si>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</si>
  <si>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</si>
  <si>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</si>
  <si>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</si>
  <si>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</si>
  <si>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</si>
  <si>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</si>
  <si>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</si>
  <si>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</si>
  <si>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</si>
  <si>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</si>
  <si>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</si>
  <si>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</si>
  <si>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</si>
  <si>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</si>
  <si>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</si>
  <si>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</si>
  <si>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</si>
  <si>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</si>
  <si>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</si>
  <si>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</si>
  <si>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</si>
  <si>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</si>
  <si>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</si>
  <si>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</si>
  <si>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</si>
  <si>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</si>
  <si>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</si>
  <si>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</si>
  <si>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</si>
  <si>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</si>
  <si>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</si>
  <si>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</si>
  <si>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</si>
  <si>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</si>
  <si>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</si>
  <si>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</si>
  <si>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</si>
  <si>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</si>
  <si>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</si>
  <si>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</si>
  <si>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</si>
  <si>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</si>
  <si>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</si>
  <si>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</si>
  <si>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</si>
  <si>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</si>
  <si>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</si>
  <si>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</si>
  <si>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</si>
  <si>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</si>
  <si>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</si>
  <si>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</si>
  <si>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</si>
  <si>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</si>
  <si>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</si>
  <si>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</si>
  <si>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</si>
  <si>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</si>
  <si>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</si>
  <si>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</si>
  <si>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</si>
  <si>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</si>
  <si>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</si>
  <si>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</si>
  <si>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</si>
  <si>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</si>
  <si>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</si>
  <si>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</si>
  <si>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</si>
  <si>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</si>
  <si>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</si>
  <si>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</si>
  <si>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</si>
  <si>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</si>
  <si>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</si>
  <si>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</si>
  <si>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</si>
  <si>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</si>
  <si>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</si>
  <si>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</si>
  <si>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</si>
  <si>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</si>
  <si>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</si>
  <si>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</si>
  <si>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</si>
  <si>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</si>
  <si>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</si>
  <si>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</si>
  <si>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</si>
  <si>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</si>
  <si>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</si>
  <si>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</si>
  <si>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</si>
  <si>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</si>
  <si>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</si>
  <si>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</si>
  <si>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</si>
  <si>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</si>
  <si>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</si>
  <si>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</si>
  <si>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</si>
  <si>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</si>
  <si>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</si>
  <si>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</si>
  <si>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</si>
  <si>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</si>
  <si>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</si>
  <si>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</si>
  <si>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</si>
  <si>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</si>
  <si>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</si>
  <si>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</si>
  <si>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</si>
  <si>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</si>
  <si>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</si>
  <si>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</si>
  <si>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</si>
  <si>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</si>
  <si>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</si>
  <si>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</si>
  <si>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</si>
  <si>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</si>
  <si>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</si>
  <si>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</si>
  <si>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</si>
  <si>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</si>
  <si>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</si>
  <si>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</si>
  <si>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</si>
  <si>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</si>
  <si>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</si>
  <si>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</si>
  <si>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</si>
  <si>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</si>
  <si>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</si>
  <si>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</si>
  <si>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</si>
  <si>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</si>
  <si>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</si>
  <si>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</si>
  <si>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</si>
  <si>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</si>
  <si>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</si>
  <si>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</si>
  <si>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</si>
  <si>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</si>
  <si>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</si>
  <si>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</si>
  <si>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</si>
  <si>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</si>
  <si>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</si>
  <si>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</si>
  <si>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</si>
  <si>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</si>
  <si>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</si>
  <si>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</si>
  <si>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</si>
  <si>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</si>
  <si>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</si>
  <si>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</si>
  <si>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</si>
  <si>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</si>
  <si>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</si>
  <si>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</si>
  <si>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</si>
  <si>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</si>
  <si>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</si>
  <si>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</si>
  <si>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</si>
  <si>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</si>
  <si>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</si>
  <si>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</si>
  <si>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</si>
  <si>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</si>
  <si>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</si>
  <si>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</si>
  <si>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</si>
  <si>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</si>
  <si>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</si>
  <si>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</si>
  <si>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</si>
  <si>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</si>
  <si>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</si>
  <si>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</si>
  <si>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</si>
  <si>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</si>
  <si>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</si>
  <si>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</si>
  <si>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</si>
  <si>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</si>
  <si>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</si>
  <si>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</si>
  <si>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</si>
  <si>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</si>
  <si>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</si>
  <si>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</si>
  <si>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</si>
  <si>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</si>
  <si>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</si>
  <si>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</si>
  <si>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</si>
  <si>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</si>
  <si>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</si>
  <si>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</si>
  <si>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</si>
  <si>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</si>
  <si>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</si>
  <si>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</si>
  <si>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</si>
  <si>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</si>
  <si>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</si>
  <si>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</si>
  <si>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</si>
  <si>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</si>
  <si>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</si>
  <si>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</si>
  <si>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</si>
  <si>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</si>
  <si>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</si>
  <si>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</si>
  <si>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</si>
  <si>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</si>
  <si>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</si>
  <si>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</si>
  <si>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</si>
  <si>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</si>
  <si>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</si>
  <si>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</si>
  <si>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</si>
  <si>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</si>
  <si>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</si>
  <si>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</si>
  <si>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</si>
  <si>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</si>
  <si>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</si>
  <si>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</si>
  <si>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</si>
  <si>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</si>
  <si>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</si>
  <si>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</si>
  <si>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</si>
  <si>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</si>
  <si>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</si>
  <si>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</si>
  <si>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</si>
  <si>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</si>
  <si>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</si>
  <si>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</si>
  <si>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</si>
  <si>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</si>
  <si>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</si>
  <si>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</si>
  <si>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</si>
  <si>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</si>
  <si>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</si>
  <si>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</si>
  <si>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</si>
  <si>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</si>
  <si>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</si>
  <si>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</si>
  <si>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</si>
  <si>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</si>
  <si>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</si>
  <si>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</si>
  <si>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</si>
  <si>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</si>
  <si>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</si>
  <si>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</si>
  <si>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</si>
  <si>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</si>
  <si>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</si>
  <si>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</si>
  <si>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</si>
  <si>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</si>
  <si>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</si>
  <si>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</si>
  <si>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</si>
  <si>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</si>
  <si>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</si>
  <si>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</si>
  <si>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</si>
  <si>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</si>
  <si>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</si>
  <si>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</si>
  <si>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</si>
  <si>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</si>
  <si>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</si>
  <si>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</si>
  <si>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</si>
  <si>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</si>
  <si>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</si>
  <si>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</si>
  <si>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</si>
  <si>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</si>
  <si>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</si>
  <si>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</si>
  <si>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</si>
  <si>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</si>
  <si>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</si>
  <si>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</si>
  <si>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</si>
  <si>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</si>
  <si>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</si>
  <si>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</si>
  <si>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</si>
  <si>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</si>
  <si>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</si>
  <si>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</si>
  <si>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</si>
  <si>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</si>
  <si>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</si>
  <si>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</si>
  <si>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</si>
  <si>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</si>
  <si>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</si>
  <si>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</si>
  <si>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</si>
  <si>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</si>
  <si>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</si>
  <si>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</si>
  <si>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</si>
  <si>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</si>
  <si>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</si>
  <si>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</si>
  <si>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</si>
  <si>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</si>
  <si>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</si>
  <si>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</si>
  <si>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</si>
  <si>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</si>
  <si>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</si>
  <si>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</si>
  <si>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</si>
  <si>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</si>
  <si>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</si>
  <si>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</si>
  <si>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</si>
  <si>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</si>
  <si>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</si>
  <si>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</si>
  <si>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</si>
  <si>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</si>
  <si>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</si>
  <si>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</si>
  <si>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</si>
  <si>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</si>
  <si>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</si>
  <si>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</si>
  <si>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</si>
  <si>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</si>
  <si>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</si>
  <si>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</si>
  <si>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</si>
  <si>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</si>
  <si>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</si>
  <si>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</si>
  <si>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</si>
  <si>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</si>
  <si>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</si>
  <si>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</si>
  <si>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</si>
  <si>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</si>
  <si>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</si>
  <si>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</si>
  <si>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</si>
  <si>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</si>
  <si>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</si>
  <si>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</si>
  <si>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</si>
  <si>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</si>
  <si>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</si>
  <si>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</si>
  <si>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</si>
  <si>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</si>
  <si>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</si>
  <si>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</si>
  <si>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</si>
  <si>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</si>
  <si>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</si>
  <si>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</si>
  <si>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</si>
  <si>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</si>
  <si>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</si>
  <si>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</si>
  <si>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</si>
  <si>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</si>
  <si>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</si>
  <si>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</si>
  <si>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</si>
  <si>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</si>
  <si>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</si>
  <si>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</si>
  <si>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</si>
  <si>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</si>
  <si>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</si>
  <si>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</si>
  <si>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</si>
  <si>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</si>
  <si>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</si>
  <si>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</si>
  <si>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</si>
  <si>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</si>
  <si>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</si>
  <si>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</si>
  <si>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</si>
  <si>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</si>
  <si>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</si>
  <si>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</si>
  <si>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</si>
  <si>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</si>
  <si>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</si>
  <si>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</si>
  <si>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</si>
  <si>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</si>
  <si>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</si>
  <si>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</si>
  <si>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</si>
  <si>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</si>
  <si>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</si>
  <si>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</si>
  <si>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</si>
  <si>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</si>
  <si>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</si>
  <si>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</si>
  <si>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</si>
  <si>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</si>
  <si>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</si>
  <si>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</si>
  <si>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</si>
  <si>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</si>
  <si>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</si>
  <si>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</si>
  <si>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</si>
  <si>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</si>
  <si>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</si>
  <si>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</si>
  <si>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</si>
  <si>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</si>
  <si>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</si>
  <si>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</si>
  <si>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</si>
  <si>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</si>
  <si>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</si>
  <si>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</si>
  <si>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</si>
  <si>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</si>
  <si>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</si>
  <si>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</si>
  <si>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</si>
  <si>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</si>
  <si>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</si>
  <si>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</si>
  <si>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</si>
  <si>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</si>
  <si>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</si>
  <si>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</si>
  <si>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</si>
  <si>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</si>
  <si>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</si>
  <si>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</si>
  <si>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</si>
  <si>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</si>
  <si>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</si>
  <si>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</si>
  <si>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</si>
  <si>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</si>
  <si>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</si>
  <si>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</si>
  <si>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</si>
  <si>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</si>
  <si>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</si>
  <si>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</si>
  <si>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</si>
  <si>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</si>
  <si>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</si>
  <si>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</si>
  <si>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</si>
  <si>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</si>
  <si>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</si>
  <si>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</si>
  <si>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</si>
  <si>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</si>
  <si>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</si>
  <si>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</si>
  <si>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</si>
  <si>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</si>
  <si>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</si>
  <si>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</si>
  <si>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</si>
  <si>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</si>
  <si>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</si>
  <si>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</si>
  <si>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</si>
  <si>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</si>
  <si>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</si>
  <si>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</si>
  <si>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</si>
  <si>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</si>
  <si>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</si>
  <si>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</si>
  <si>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</si>
  <si>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</si>
  <si>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</si>
  <si>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</si>
  <si>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</si>
  <si>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</si>
  <si>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</si>
  <si>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</si>
  <si>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</si>
  <si>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</si>
  <si>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</si>
  <si>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</si>
  <si>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</si>
  <si>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</si>
  <si>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</si>
  <si>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</si>
  <si>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</si>
  <si>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</si>
  <si>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</si>
  <si>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</si>
  <si>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</si>
  <si>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</si>
  <si>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</si>
  <si>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</si>
  <si>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</si>
  <si>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</si>
  <si>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</si>
  <si>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</si>
  <si>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</si>
  <si>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</si>
  <si>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</si>
  <si>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</si>
  <si>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</si>
  <si>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</si>
  <si>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</si>
  <si>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</si>
  <si>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</si>
  <si>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</si>
  <si>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</si>
  <si>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</si>
  <si>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</si>
  <si>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</si>
  <si>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</si>
  <si>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</si>
  <si>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</si>
  <si>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</si>
  <si>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</si>
  <si>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</si>
  <si>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</si>
  <si>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</si>
  <si>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</si>
  <si>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</si>
  <si>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</si>
  <si>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</si>
  <si>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</si>
  <si>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</si>
  <si>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</si>
  <si>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</si>
  <si>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</si>
  <si>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</si>
  <si>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</si>
  <si>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</si>
  <si>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</si>
  <si>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</si>
  <si>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</si>
  <si>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</si>
  <si>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</si>
  <si>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</si>
  <si>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</si>
  <si>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</si>
  <si>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</si>
  <si>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</si>
  <si>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</si>
  <si>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</si>
  <si>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</si>
  <si>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</si>
  <si>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</si>
  <si>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</si>
  <si>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</si>
  <si>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</si>
  <si>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</si>
  <si>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</si>
  <si>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</si>
  <si>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</si>
  <si>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</si>
  <si>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</si>
  <si>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</si>
  <si>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</si>
  <si>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</si>
  <si>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</si>
  <si>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</si>
  <si>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</si>
  <si>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</si>
  <si>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</si>
  <si>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</si>
  <si>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</si>
  <si>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</si>
  <si>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</si>
  <si>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</si>
  <si>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</si>
  <si>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</si>
  <si>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</si>
  <si>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</si>
  <si>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</si>
  <si>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</si>
  <si>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</si>
  <si>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</si>
  <si>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</si>
  <si>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</si>
  <si>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</si>
  <si>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</si>
  <si>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</si>
  <si>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</si>
  <si>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</si>
  <si>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</si>
  <si>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</si>
  <si>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</si>
  <si>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</si>
  <si>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</si>
  <si>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</si>
  <si>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</si>
  <si>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</si>
  <si>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</si>
  <si>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</si>
  <si>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</si>
  <si>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</si>
  <si>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</si>
  <si>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</si>
  <si>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</si>
  <si>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</si>
  <si>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</si>
  <si>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</si>
  <si>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</si>
  <si>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</si>
  <si>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</si>
  <si>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</si>
  <si>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</si>
  <si>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</si>
  <si>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</si>
  <si>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</si>
  <si>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</si>
  <si>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</si>
  <si>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</si>
  <si>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</si>
  <si>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</si>
  <si>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</si>
  <si>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</si>
  <si>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</si>
  <si>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</si>
  <si>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</si>
  <si>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</si>
  <si>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</si>
  <si>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</si>
  <si>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</si>
  <si>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</si>
  <si>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</si>
  <si>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</si>
  <si>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</si>
  <si>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</si>
  <si>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</si>
  <si>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</si>
  <si>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</si>
  <si>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</si>
  <si>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</si>
  <si>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</si>
  <si>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</si>
  <si>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</si>
  <si>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</si>
  <si>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</si>
  <si>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</si>
  <si>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</si>
  <si>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</si>
  <si>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</si>
  <si>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</si>
  <si>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</si>
  <si>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</si>
  <si>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</si>
  <si>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</si>
  <si>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</si>
  <si>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</si>
  <si>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</si>
  <si>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</si>
  <si>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</si>
  <si>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</si>
  <si>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</si>
  <si>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</si>
  <si>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</si>
  <si>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</si>
  <si>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</si>
  <si>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</si>
  <si>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</si>
  <si>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</si>
  <si>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</si>
  <si>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</si>
  <si>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</si>
  <si>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</si>
  <si>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</si>
  <si>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</si>
  <si>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</si>
  <si>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</si>
  <si>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</si>
  <si>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</si>
  <si>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</si>
  <si>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</si>
  <si>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</si>
  <si>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</si>
  <si>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</si>
  <si>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</si>
  <si>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</si>
  <si>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</si>
  <si>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</si>
  <si>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</si>
  <si>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</si>
  <si>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</si>
  <si>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</si>
  <si>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</si>
  <si>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</si>
  <si>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</si>
  <si>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</si>
  <si>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</si>
  <si>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</si>
  <si>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</si>
  <si>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</si>
  <si>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</si>
  <si>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</si>
  <si>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</si>
  <si>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</si>
  <si>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</si>
  <si>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</si>
  <si>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</si>
  <si>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</si>
  <si>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</si>
  <si>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</si>
  <si>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</si>
  <si>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</si>
  <si>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</si>
  <si>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</si>
  <si>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</si>
  <si>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</si>
  <si>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</si>
  <si>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</si>
  <si>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</si>
  <si>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</si>
  <si>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</si>
  <si>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</si>
  <si>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</si>
  <si>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</si>
  <si>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</si>
  <si>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</si>
  <si>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</si>
  <si>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</si>
  <si>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</si>
  <si>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</si>
  <si>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</si>
  <si>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</si>
  <si>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</si>
  <si>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</si>
  <si>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</si>
  <si>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</si>
  <si>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</si>
  <si>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</si>
  <si>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</si>
  <si>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</si>
  <si>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</si>
  <si>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</si>
  <si>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</si>
  <si>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</si>
  <si>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</si>
  <si>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</si>
  <si>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</si>
  <si>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</si>
  <si>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</si>
  <si>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</si>
  <si>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</si>
  <si>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</si>
  <si>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</si>
  <si>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</si>
  <si>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</si>
  <si>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</si>
  <si>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</si>
  <si>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</si>
  <si>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</si>
  <si>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</si>
  <si>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</si>
  <si>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</si>
  <si>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</si>
  <si>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</si>
  <si>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</si>
  <si>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</si>
  <si>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</si>
  <si>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</si>
  <si>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</si>
  <si>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</si>
  <si>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</si>
  <si>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</si>
  <si>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</si>
  <si>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</si>
  <si>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</si>
  <si>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</si>
  <si>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</si>
  <si>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</si>
  <si>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</si>
  <si>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</si>
  <si>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</si>
  <si>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</si>
  <si>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</si>
  <si>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</si>
  <si>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</si>
  <si>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</si>
  <si>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</si>
  <si>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</si>
  <si>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</si>
  <si>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</si>
  <si>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</si>
  <si>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</si>
  <si>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</si>
  <si>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</si>
  <si>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</si>
  <si>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</si>
  <si>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</si>
  <si>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</si>
  <si>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</si>
  <si>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</si>
  <si>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</si>
  <si>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</si>
  <si>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</si>
  <si>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</si>
  <si>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</si>
  <si>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</si>
  <si>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</si>
  <si>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</si>
  <si>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</si>
  <si>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</si>
  <si>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</si>
  <si>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</si>
  <si>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</si>
  <si>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</si>
  <si>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</si>
  <si>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</si>
  <si>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</si>
  <si>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</si>
  <si>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</si>
  <si>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</si>
  <si>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</si>
  <si>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</si>
  <si>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</si>
  <si>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</si>
  <si>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</si>
  <si>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</si>
  <si>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</si>
  <si>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</si>
  <si>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</si>
  <si>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</si>
  <si>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</si>
  <si>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</si>
  <si>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</si>
  <si>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</si>
  <si>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</si>
  <si>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</si>
  <si>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</si>
  <si>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</si>
  <si>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</si>
  <si>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</si>
  <si>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</si>
  <si>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</si>
  <si>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</si>
  <si>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</si>
  <si>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</si>
  <si>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</si>
  <si>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</si>
  <si>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</si>
  <si>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</si>
  <si>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</si>
  <si>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</si>
  <si>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</si>
  <si>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</si>
  <si>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</si>
  <si>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</si>
  <si>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</si>
  <si>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</si>
  <si>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</si>
  <si>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</si>
  <si>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</si>
  <si>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</si>
  <si>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</si>
  <si>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</si>
  <si>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</si>
  <si>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</si>
  <si>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</si>
  <si>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</si>
  <si>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</si>
  <si>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</si>
  <si>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</si>
  <si>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</si>
  <si>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</si>
  <si>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</si>
  <si>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</si>
  <si>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</si>
  <si>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</si>
  <si>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</si>
  <si>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</si>
  <si>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</si>
  <si>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</si>
  <si>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</si>
  <si>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</si>
  <si>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</si>
  <si>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</si>
  <si>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</si>
  <si>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</si>
  <si>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</si>
  <si>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</si>
  <si>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</si>
  <si>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</si>
  <si>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</si>
  <si>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</si>
  <si>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</si>
  <si>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</si>
  <si>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</si>
  <si>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</si>
  <si>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</si>
  <si>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</si>
  <si>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</si>
  <si>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</si>
  <si>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</si>
  <si>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</si>
  <si>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</si>
  <si>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</si>
  <si>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</si>
  <si>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</si>
  <si>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</si>
  <si>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</si>
  <si>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</si>
  <si>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</si>
  <si>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</si>
  <si>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</si>
  <si>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</si>
  <si>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</si>
  <si>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</si>
  <si>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</si>
  <si>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</si>
  <si>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</si>
  <si>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</si>
  <si>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</si>
  <si>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</si>
  <si>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</si>
  <si>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</si>
  <si>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</si>
  <si>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</si>
  <si>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</si>
  <si>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</si>
  <si>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</si>
  <si>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</si>
  <si>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</si>
  <si>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</si>
  <si>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</si>
  <si>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</si>
  <si>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</si>
  <si>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</si>
  <si>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</si>
  <si>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</si>
  <si>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</si>
  <si>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</si>
  <si>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</si>
  <si>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</si>
  <si>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</si>
  <si>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</si>
  <si>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</si>
  <si>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</si>
  <si>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</si>
  <si>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</si>
  <si>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</si>
  <si>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</si>
  <si>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</si>
  <si>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</si>
  <si>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</si>
  <si>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</si>
  <si>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</si>
  <si>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</si>
  <si>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</si>
  <si>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</si>
  <si>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</si>
  <si>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</si>
  <si>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</si>
  <si>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</si>
  <si>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</si>
  <si>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</si>
  <si>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</si>
  <si>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</si>
  <si>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</si>
  <si>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</si>
  <si>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</si>
  <si>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</si>
  <si>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</si>
  <si>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</si>
  <si>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</si>
  <si>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</si>
  <si>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</si>
  <si>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</si>
  <si>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</si>
  <si>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</si>
  <si>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</si>
  <si>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</si>
  <si>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</si>
  <si>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</si>
  <si>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</si>
  <si>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</si>
  <si>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</si>
  <si>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</si>
  <si>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</si>
  <si>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</si>
  <si>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</si>
  <si>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</si>
  <si>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</si>
  <si>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</si>
  <si>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</si>
  <si>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</si>
  <si>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</si>
  <si>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</si>
  <si>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</si>
  <si>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</si>
  <si>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</si>
  <si>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</si>
  <si>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</si>
  <si>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</si>
  <si>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</si>
  <si>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</si>
  <si>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</si>
  <si>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</si>
  <si>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</si>
  <si>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</si>
  <si>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</si>
  <si>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</si>
  <si>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</si>
  <si>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</si>
  <si>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</si>
  <si>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</si>
  <si>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</si>
  <si>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</si>
  <si>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</si>
  <si>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</si>
  <si>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</si>
  <si>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</si>
  <si>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</si>
  <si>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</si>
  <si>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</si>
  <si>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</si>
  <si>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</si>
  <si>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</si>
  <si>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</si>
  <si>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</si>
  <si>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</si>
  <si>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</si>
  <si>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</si>
  <si>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</si>
  <si>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</si>
  <si>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</si>
  <si>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</si>
  <si>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</si>
  <si>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</si>
  <si>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</si>
  <si>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</si>
  <si>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</si>
  <si>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</si>
  <si>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</si>
  <si>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</si>
  <si>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</si>
  <si>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</si>
  <si>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</si>
  <si>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</si>
  <si>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</si>
  <si>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</si>
  <si>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</si>
  <si>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</si>
  <si>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</si>
  <si>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</si>
  <si>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</si>
  <si>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</si>
  <si>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</si>
  <si>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</si>
  <si>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</si>
  <si>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</si>
  <si>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</si>
  <si>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</si>
  <si>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</si>
  <si>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</si>
  <si>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</si>
  <si>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</si>
  <si>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</si>
  <si>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</si>
  <si>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</si>
  <si>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</si>
  <si>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</si>
  <si>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</si>
  <si>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</si>
  <si>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</si>
  <si>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</si>
  <si>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</si>
  <si>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</si>
  <si>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</si>
  <si>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</si>
  <si>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</si>
  <si>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</si>
  <si>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</si>
  <si>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</si>
  <si>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</si>
  <si>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</si>
  <si>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</si>
  <si>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</si>
  <si>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</si>
  <si>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</si>
  <si>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</si>
  <si>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</si>
  <si>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</si>
  <si>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</si>
  <si>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</si>
  <si>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</si>
  <si>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</si>
  <si>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</si>
  <si>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</si>
  <si>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</si>
  <si>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</si>
  <si>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</si>
  <si>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</si>
  <si>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</si>
  <si>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</si>
  <si>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</si>
  <si>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</si>
  <si>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</si>
  <si>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</si>
  <si>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</si>
  <si>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</si>
  <si>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</si>
  <si>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</si>
  <si>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</si>
  <si>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</si>
  <si>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</si>
  <si>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</si>
  <si>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</si>
  <si>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</si>
  <si>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</si>
  <si>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</si>
  <si>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</si>
  <si>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</si>
  <si>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</si>
  <si>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</si>
  <si>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</si>
  <si>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</si>
  <si>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</si>
  <si>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</si>
  <si>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</si>
  <si>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</si>
  <si>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</si>
  <si>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</si>
  <si>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</si>
  <si>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</si>
  <si>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</si>
  <si>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</si>
  <si>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</si>
  <si>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</si>
  <si>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</si>
  <si>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</si>
  <si>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</si>
  <si>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</si>
  <si>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</si>
  <si>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</si>
  <si>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</si>
  <si>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</si>
  <si>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</si>
  <si>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</si>
  <si>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</si>
  <si>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</si>
  <si>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</si>
  <si>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</si>
  <si>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</si>
  <si>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</si>
  <si>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</si>
  <si>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</si>
  <si>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</si>
  <si>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</si>
  <si>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</si>
  <si>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</si>
  <si>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</si>
  <si>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</si>
  <si>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</si>
  <si>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</si>
  <si>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</si>
  <si>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</si>
  <si>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</si>
  <si>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</si>
  <si>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</si>
  <si>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</si>
  <si>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</si>
  <si>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</si>
  <si>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</si>
  <si>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</si>
  <si>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</si>
  <si>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</si>
  <si>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</si>
  <si>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</si>
  <si>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</si>
  <si>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</si>
  <si>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</si>
  <si>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</si>
  <si>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</si>
  <si>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</si>
  <si>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</si>
  <si>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</si>
  <si>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</si>
  <si>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</si>
  <si>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</si>
  <si>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</si>
  <si>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</si>
  <si>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</si>
  <si>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</si>
  <si>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</si>
  <si>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</si>
  <si>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</si>
  <si>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</si>
  <si>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</si>
  <si>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</si>
  <si>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</si>
  <si>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</si>
  <si>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</si>
  <si>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</si>
  <si>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</si>
  <si>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</si>
  <si>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</si>
  <si>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</si>
  <si>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</si>
  <si>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</si>
  <si>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</si>
  <si>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</si>
  <si>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</si>
  <si>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</si>
  <si>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</si>
  <si>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</si>
  <si>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</si>
  <si>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</si>
  <si>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</si>
  <si>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</si>
  <si>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</si>
  <si>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</si>
  <si>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</si>
  <si>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</si>
  <si>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</si>
  <si>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</si>
  <si>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</si>
  <si>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</si>
  <si>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</si>
  <si>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</si>
  <si>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</si>
  <si>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</si>
  <si>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</si>
  <si>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</si>
  <si>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</si>
  <si>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</si>
  <si>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</si>
  <si>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</si>
  <si>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</si>
  <si>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</si>
  <si>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</si>
  <si>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</si>
  <si>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</si>
  <si>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</si>
  <si>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</si>
  <si>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</si>
  <si>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</si>
  <si>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</si>
  <si>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</si>
  <si>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</si>
  <si>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</si>
  <si>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</si>
  <si>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</si>
  <si>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</si>
  <si>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</si>
  <si>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</si>
  <si>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</si>
  <si>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</si>
  <si>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</si>
  <si>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</si>
  <si>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</si>
  <si>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</si>
  <si>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</si>
  <si>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</si>
  <si>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</si>
  <si>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</si>
  <si>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</si>
  <si>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</si>
  <si>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</si>
  <si>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</si>
  <si>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</si>
  <si>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</si>
  <si>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</si>
  <si>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</si>
  <si>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</si>
  <si>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</si>
  <si>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</si>
  <si>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</si>
  <si>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</si>
  <si>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</si>
  <si>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</si>
  <si>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</si>
  <si>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</si>
  <si>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</si>
  <si>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</si>
  <si>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</si>
  <si>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</si>
  <si>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</si>
  <si>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</si>
  <si>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</si>
  <si>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</si>
  <si>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</si>
  <si>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</si>
  <si>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</si>
  <si>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</si>
  <si>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</si>
  <si>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</si>
  <si>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</si>
  <si>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</si>
  <si>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</si>
  <si>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</si>
  <si>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</si>
  <si>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</si>
  <si>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</si>
  <si>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</si>
  <si>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</si>
  <si>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</si>
  <si>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</si>
  <si>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</si>
  <si>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</si>
  <si>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</si>
  <si>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</si>
  <si>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</si>
  <si>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</si>
  <si>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</si>
  <si>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</si>
  <si>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</si>
  <si>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</si>
  <si>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</si>
  <si>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</si>
  <si>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</si>
  <si>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</si>
  <si>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</si>
  <si>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</si>
  <si>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</si>
  <si>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</si>
  <si>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</si>
  <si>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</si>
  <si>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</si>
  <si>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</si>
  <si>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</si>
  <si>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</si>
  <si>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</si>
  <si>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</si>
  <si>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</si>
  <si>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</si>
  <si>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</si>
  <si>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</si>
  <si>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</si>
  <si>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</si>
  <si>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</si>
  <si>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</si>
  <si>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</si>
  <si>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</si>
  <si>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</si>
  <si>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</si>
  <si>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</si>
  <si>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</si>
  <si>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</si>
  <si>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</si>
  <si>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</si>
  <si>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</si>
  <si>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</si>
  <si>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</si>
  <si>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</si>
  <si>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</si>
  <si>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</si>
  <si>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</si>
  <si>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</si>
  <si>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</si>
  <si>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</si>
  <si>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</si>
  <si>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</si>
  <si>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</si>
  <si>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</si>
  <si>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</si>
  <si>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</si>
  <si>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</si>
  <si>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</si>
  <si>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</si>
  <si>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</si>
  <si>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</si>
  <si>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</si>
  <si>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</si>
  <si>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</si>
  <si>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</si>
  <si>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</si>
  <si>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</si>
  <si>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</si>
  <si>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</si>
  <si>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</si>
  <si>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</si>
  <si>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</si>
  <si>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</si>
  <si>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</si>
  <si>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</si>
  <si>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</si>
  <si>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</si>
  <si>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</si>
  <si>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</si>
  <si>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</si>
  <si>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</si>
  <si>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</si>
  <si>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</si>
  <si>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</si>
  <si>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</si>
  <si>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</si>
  <si>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</si>
  <si>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</si>
  <si>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</si>
  <si>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</si>
  <si>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</si>
  <si>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</si>
  <si>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</si>
  <si>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</si>
  <si>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</si>
  <si>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</si>
  <si>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</si>
  <si>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</si>
  <si>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</si>
  <si>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</si>
  <si>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</si>
  <si>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</si>
  <si>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</si>
  <si>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</si>
  <si>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</si>
  <si>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</si>
  <si>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</si>
  <si>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</si>
  <si>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</si>
  <si>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</si>
  <si>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</si>
  <si>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</si>
  <si>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</si>
  <si>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</si>
  <si>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</si>
  <si>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</si>
  <si>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</si>
  <si>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</si>
  <si>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</si>
  <si>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</si>
  <si>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</si>
  <si>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</si>
  <si>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</si>
  <si>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</si>
  <si>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</si>
  <si>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</si>
  <si>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</si>
  <si>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</si>
  <si>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</si>
  <si>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</si>
  <si>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</si>
  <si>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</si>
  <si>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</si>
  <si>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</si>
  <si>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</si>
  <si>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</si>
  <si>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</si>
  <si>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</si>
  <si>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</si>
  <si>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</si>
  <si>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</si>
  <si>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</si>
  <si>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</si>
  <si>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</si>
  <si>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</si>
  <si>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</si>
  <si>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</si>
  <si>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</si>
  <si>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</si>
  <si>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</si>
  <si>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</si>
  <si>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</si>
  <si>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</si>
  <si>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</si>
  <si>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</si>
  <si>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</si>
  <si>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</si>
  <si>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</si>
  <si>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</si>
  <si>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</si>
  <si>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</si>
  <si>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</si>
  <si>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</si>
  <si>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</si>
  <si>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</si>
  <si>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</si>
  <si>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</si>
  <si>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</si>
  <si>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</si>
  <si>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</si>
  <si>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</si>
  <si>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</si>
  <si>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</si>
  <si>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</si>
  <si>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</si>
  <si>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</si>
  <si>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</si>
  <si>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</si>
  <si>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</si>
  <si>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</si>
  <si>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</si>
  <si>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</si>
  <si>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</si>
  <si>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</si>
  <si>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</si>
  <si>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</si>
  <si>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</si>
  <si>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</si>
  <si>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</si>
  <si>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</si>
  <si>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</si>
  <si>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</si>
  <si>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</si>
  <si>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</si>
  <si>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</si>
  <si>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</si>
  <si>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</si>
  <si>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</si>
  <si>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</si>
  <si>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</si>
  <si>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</si>
  <si>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</si>
  <si>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</si>
  <si>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</si>
  <si>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</si>
  <si>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</si>
  <si>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</si>
  <si>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</si>
  <si>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</si>
  <si>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</si>
  <si>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</si>
  <si>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</si>
  <si>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</si>
  <si>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</si>
  <si>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</si>
  <si>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</si>
  <si>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</si>
  <si>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</si>
  <si>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</si>
  <si>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</si>
  <si>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</si>
  <si>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</si>
  <si>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</si>
  <si>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</si>
  <si>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</si>
  <si>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</si>
  <si>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</si>
  <si>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</si>
  <si>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</si>
  <si>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</si>
  <si>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</si>
  <si>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</si>
  <si>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</si>
  <si>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</si>
  <si>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</si>
  <si>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</si>
  <si>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</si>
  <si>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</si>
  <si>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</si>
  <si>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</si>
  <si>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</si>
  <si>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</si>
  <si>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</si>
  <si>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</si>
  <si>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</si>
  <si>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</si>
  <si>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</si>
  <si>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</si>
  <si>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</si>
  <si>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</si>
  <si>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</si>
  <si>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</si>
  <si>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</si>
  <si>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</si>
  <si>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</si>
  <si>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</si>
  <si>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</si>
  <si>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</si>
  <si>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</si>
  <si>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</si>
  <si>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</si>
  <si>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</si>
  <si>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</si>
  <si>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</si>
  <si>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</si>
  <si>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</si>
  <si>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</si>
  <si>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</si>
  <si>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</si>
  <si>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</si>
  <si>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</si>
  <si>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</si>
  <si>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</si>
  <si>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</si>
  <si>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</si>
  <si>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</si>
  <si>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</si>
  <si>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</si>
  <si>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</si>
  <si>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</si>
  <si>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</si>
  <si>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</si>
  <si>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</si>
  <si>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</si>
  <si>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</si>
  <si>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</si>
  <si>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</si>
  <si>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</si>
  <si>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</si>
  <si>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</si>
  <si>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</si>
  <si>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</si>
  <si>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</si>
  <si>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</si>
  <si>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</si>
  <si>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</si>
  <si>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</si>
  <si>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</si>
  <si>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</si>
  <si>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</si>
  <si>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</si>
  <si>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</si>
  <si>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</si>
  <si>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</si>
  <si>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</si>
  <si>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</si>
  <si>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</si>
  <si>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</si>
  <si>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</si>
  <si>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</si>
  <si>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</si>
  <si>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</si>
  <si>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</si>
  <si>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</si>
  <si>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</si>
  <si>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</si>
  <si>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</si>
  <si>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</si>
  <si>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</si>
  <si>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</si>
  <si>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</si>
  <si>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</si>
  <si>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</si>
  <si>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</si>
  <si>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</si>
  <si>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</si>
  <si>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</si>
  <si>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</si>
  <si>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</si>
  <si>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</si>
  <si>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</si>
  <si>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</si>
  <si>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</si>
  <si>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</si>
  <si>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</si>
  <si>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</si>
  <si>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</si>
  <si>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</si>
  <si>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</si>
  <si>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</si>
  <si>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</si>
  <si>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</si>
  <si>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</si>
  <si>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</si>
  <si>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</si>
  <si>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</si>
  <si>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</si>
  <si>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</si>
  <si>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</si>
  <si>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</si>
  <si>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</si>
  <si>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</si>
  <si>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</si>
  <si>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</si>
  <si>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</si>
  <si>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</si>
  <si>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</si>
  <si>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</si>
  <si>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</si>
  <si>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</si>
  <si>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</si>
  <si>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</si>
  <si>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</si>
  <si>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</si>
  <si>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</si>
  <si>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</si>
  <si>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</si>
  <si>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</si>
  <si>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</si>
  <si>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</si>
  <si>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</si>
  <si>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</si>
  <si>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</si>
  <si>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</si>
  <si>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</si>
  <si>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</si>
  <si>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</si>
  <si>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</si>
  <si>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</si>
  <si>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</si>
  <si>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</si>
  <si>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</si>
  <si>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</si>
  <si>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</si>
  <si>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</si>
  <si>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</si>
  <si>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</si>
  <si>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</si>
  <si>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</si>
  <si>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</si>
  <si>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</si>
  <si>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</si>
  <si>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</si>
  <si>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</si>
  <si>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</si>
  <si>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</si>
  <si>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</si>
  <si>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</si>
  <si>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</si>
  <si>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</si>
  <si>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</si>
  <si>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</si>
  <si>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</si>
  <si>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</si>
  <si>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</si>
  <si>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</si>
  <si>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</si>
  <si>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</si>
  <si>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</si>
  <si>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</si>
  <si>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</si>
  <si>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</si>
  <si>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</si>
  <si>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</si>
  <si>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</si>
  <si>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</si>
  <si>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</si>
  <si>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</si>
  <si>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</si>
  <si>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</si>
  <si>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</si>
  <si>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</si>
  <si>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</si>
  <si>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</si>
  <si>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</si>
  <si>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</si>
  <si>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</si>
  <si>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</si>
  <si>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</si>
  <si>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</si>
  <si>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</si>
  <si>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</si>
  <si>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</si>
  <si>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</si>
  <si>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</si>
  <si>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</si>
  <si>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</si>
  <si>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</si>
  <si>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</si>
  <si>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</si>
  <si>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</si>
  <si>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</si>
  <si>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</si>
  <si>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</si>
  <si>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</si>
  <si>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</si>
  <si>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</si>
  <si>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</si>
  <si>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</si>
  <si>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</si>
  <si>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</si>
  <si>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</si>
  <si>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</si>
  <si>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</si>
  <si>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</si>
  <si>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</si>
  <si>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</si>
  <si>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</si>
  <si>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</si>
  <si>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</si>
  <si>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</si>
  <si>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</si>
  <si>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</si>
  <si>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</si>
  <si>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</si>
  <si>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</si>
  <si>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</si>
  <si>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</si>
  <si>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</si>
  <si>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</si>
  <si>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</si>
  <si>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</si>
  <si>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</si>
  <si>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</si>
  <si>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</si>
  <si>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</si>
  <si>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</si>
  <si>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</si>
  <si>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</si>
  <si>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</si>
  <si>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</si>
  <si>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</si>
  <si>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</si>
  <si>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</si>
  <si>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</si>
  <si>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</si>
  <si>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</si>
  <si>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</si>
  <si>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</si>
  <si>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</si>
  <si>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</si>
  <si>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</si>
  <si>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</si>
  <si>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</si>
  <si>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</si>
  <si>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</si>
  <si>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</si>
  <si>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</si>
  <si>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</si>
  <si>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</si>
  <si>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</si>
  <si>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</si>
  <si>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</si>
  <si>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</si>
  <si>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</si>
  <si>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</si>
  <si>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</si>
  <si>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</si>
  <si>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</si>
  <si>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</si>
  <si>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</si>
  <si>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</si>
  <si>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</si>
  <si>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</si>
  <si>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</si>
  <si>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</si>
  <si>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</si>
  <si>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</si>
  <si>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</si>
  <si>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</si>
  <si>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</si>
  <si>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</si>
  <si>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</si>
  <si>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</si>
  <si>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</si>
  <si>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</si>
  <si>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</si>
  <si>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</si>
  <si>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</si>
  <si>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</si>
  <si>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</si>
  <si>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</si>
  <si>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</si>
  <si>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</si>
  <si>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</si>
  <si>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</si>
  <si>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</si>
  <si>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</si>
  <si>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</si>
  <si>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</si>
  <si>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</si>
  <si>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</si>
  <si>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</si>
  <si>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</si>
  <si>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</si>
  <si>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</si>
  <si>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</si>
  <si>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</si>
  <si>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</si>
  <si>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</si>
  <si>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</si>
  <si>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</si>
  <si>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</si>
  <si>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</si>
  <si>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</si>
  <si>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</si>
  <si>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</si>
  <si>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</si>
  <si>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</si>
  <si>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</si>
  <si>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</si>
  <si>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</si>
  <si>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</si>
  <si>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</si>
  <si>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</si>
  <si>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</si>
  <si>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</si>
  <si>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</si>
  <si>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</si>
  <si>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</si>
  <si>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</si>
  <si>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</si>
  <si>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</si>
  <si>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</si>
  <si>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</si>
  <si>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</si>
  <si>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</si>
  <si>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</si>
  <si>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</si>
  <si>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</si>
  <si>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</si>
  <si>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</si>
  <si>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</si>
  <si>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</si>
  <si>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</si>
  <si>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</si>
  <si>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</si>
  <si>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</si>
  <si>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</si>
  <si>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</si>
  <si>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</si>
  <si>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</si>
  <si>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</si>
  <si>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</si>
  <si>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</si>
  <si>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</si>
  <si>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</si>
  <si>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</si>
  <si>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</si>
  <si>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</si>
  <si>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</si>
  <si>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</si>
  <si>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</si>
  <si>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</si>
  <si>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</si>
  <si>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</si>
  <si>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</si>
  <si>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</si>
  <si>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</si>
  <si>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</si>
  <si>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</si>
  <si>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</si>
  <si>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</si>
  <si>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</si>
  <si>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</si>
  <si>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</si>
  <si>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</si>
  <si>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</si>
  <si>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</si>
  <si>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</si>
  <si>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</si>
  <si>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</si>
  <si>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</si>
  <si>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</si>
  <si>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</si>
  <si>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</si>
  <si>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</si>
  <si>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</si>
  <si>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</si>
  <si>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</si>
  <si>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</si>
  <si>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</si>
  <si>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</si>
  <si>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</si>
  <si>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</si>
  <si>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</si>
  <si>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</si>
  <si>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</si>
  <si>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</si>
  <si>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</si>
  <si>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</si>
  <si>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</si>
  <si>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</si>
  <si>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</si>
  <si>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</si>
  <si>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</si>
  <si>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</si>
  <si>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</si>
  <si>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</si>
  <si>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</si>
  <si>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</si>
  <si>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</si>
  <si>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</si>
  <si>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</si>
  <si>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</si>
  <si>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</si>
  <si>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</si>
  <si>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</si>
  <si>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</si>
  <si>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</si>
  <si>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</si>
  <si>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</si>
  <si>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</si>
  <si>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</si>
  <si>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</si>
  <si>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</si>
  <si>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</si>
  <si>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</si>
  <si>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</si>
  <si>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</si>
  <si>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</si>
  <si>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</si>
  <si>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</si>
  <si>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</si>
  <si>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</si>
  <si>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</si>
  <si>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</si>
  <si>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</si>
  <si>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</si>
  <si>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</si>
  <si>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</si>
  <si>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</si>
  <si>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</si>
  <si>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</si>
  <si>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</si>
  <si>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</si>
  <si>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</si>
  <si>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</si>
  <si>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</si>
  <si>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</si>
  <si>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</si>
  <si>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</si>
  <si>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</si>
  <si>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</si>
  <si>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</si>
  <si>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</si>
  <si>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</si>
  <si>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</si>
  <si>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</si>
  <si>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</si>
  <si>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</si>
  <si>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</si>
  <si>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</si>
  <si>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</si>
  <si>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</si>
  <si>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</si>
  <si>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</si>
  <si>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</si>
  <si>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</si>
  <si>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</si>
  <si>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</si>
  <si>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</si>
  <si>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</si>
  <si>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</si>
  <si>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</si>
  <si>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</si>
  <si>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</si>
  <si>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</si>
  <si>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</si>
  <si>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</si>
  <si>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</si>
  <si>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</si>
  <si>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</si>
  <si>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</si>
  <si>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</si>
  <si>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</si>
  <si>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</si>
  <si>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</si>
  <si>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</si>
  <si>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</si>
  <si>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</si>
  <si>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</si>
  <si>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</si>
  <si>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</si>
  <si>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</si>
  <si>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</si>
  <si>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</si>
  <si>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</si>
  <si>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</si>
  <si>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</si>
  <si>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</si>
  <si>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</si>
  <si>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</si>
  <si>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</si>
  <si>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</si>
  <si>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</si>
  <si>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</si>
  <si>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</si>
  <si>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</si>
  <si>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</si>
  <si>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</si>
  <si>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</si>
  <si>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</si>
  <si>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</si>
  <si>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</si>
  <si>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</si>
  <si>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</si>
  <si>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</si>
  <si>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</si>
  <si>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</si>
  <si>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</si>
  <si>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</si>
  <si>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</si>
  <si>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</si>
  <si>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</si>
  <si>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</si>
  <si>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</si>
  <si>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</si>
  <si>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</si>
  <si>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</si>
  <si>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</si>
  <si>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</si>
  <si>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</si>
  <si>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</si>
  <si>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</si>
  <si>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</si>
  <si>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</si>
  <si>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</si>
  <si>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</si>
  <si>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</si>
  <si>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</si>
  <si>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</si>
  <si>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</si>
  <si>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</si>
  <si>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</si>
  <si>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</si>
  <si>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</si>
  <si>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</si>
  <si>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</si>
  <si>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</si>
  <si>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</si>
  <si>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</si>
  <si>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</si>
  <si>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</si>
  <si>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</si>
  <si>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</si>
  <si>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</si>
  <si>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</si>
  <si>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</si>
  <si>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</si>
  <si>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</si>
  <si>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</si>
  <si>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</si>
  <si>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</si>
  <si>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</si>
  <si>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</si>
  <si>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</si>
  <si>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</si>
  <si>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</si>
  <si>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</si>
  <si>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</si>
  <si>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</si>
  <si>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</si>
  <si>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</si>
  <si>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</si>
  <si>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</si>
  <si>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</si>
  <si>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</si>
  <si>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</si>
  <si>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</si>
  <si>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</si>
  <si>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</si>
  <si>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</si>
  <si>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</si>
  <si>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</si>
  <si>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</si>
  <si>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</si>
  <si>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</si>
  <si>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</si>
  <si>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</si>
  <si>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</si>
  <si>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</si>
  <si>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</si>
  <si>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</si>
  <si>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</si>
  <si>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</si>
  <si>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</si>
  <si>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</si>
  <si>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</si>
  <si>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</si>
  <si>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</si>
  <si>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</si>
  <si>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</si>
  <si>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</si>
  <si>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</si>
  <si>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</si>
  <si>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</si>
  <si>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</si>
  <si>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</si>
  <si>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</si>
  <si>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</si>
  <si>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</si>
  <si>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</si>
  <si>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</si>
  <si>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</si>
  <si>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</si>
  <si>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</si>
  <si>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</si>
  <si>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</si>
  <si>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</si>
  <si>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</si>
  <si>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</si>
  <si>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</si>
  <si>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</si>
  <si>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</si>
  <si>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</si>
  <si>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</si>
  <si>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</si>
  <si>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</si>
  <si>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</si>
  <si>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</si>
  <si>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</si>
  <si>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</si>
  <si>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</si>
  <si>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</si>
  <si>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</si>
  <si>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</si>
  <si>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</si>
  <si>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</si>
  <si>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</si>
  <si>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</si>
  <si>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</si>
  <si>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</si>
  <si>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</si>
  <si>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</si>
  <si>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</si>
  <si>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</si>
  <si>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</si>
  <si>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</si>
  <si>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</si>
  <si>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</si>
  <si>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</si>
  <si>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</si>
  <si>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</si>
  <si>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</si>
  <si>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</si>
  <si>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</si>
  <si>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</si>
  <si>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</si>
  <si>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</si>
  <si>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</si>
  <si>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</si>
  <si>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</si>
  <si>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</si>
  <si>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</si>
  <si>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</si>
  <si>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</si>
  <si>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</si>
  <si>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</si>
  <si>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</si>
  <si>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</si>
  <si>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</si>
  <si>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</si>
  <si>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</si>
  <si>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</si>
  <si>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</si>
  <si>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</si>
  <si>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</si>
  <si>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</si>
  <si>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</si>
  <si>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</si>
  <si>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</si>
  <si>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</si>
  <si>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</si>
  <si>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</si>
  <si>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</si>
  <si>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</si>
  <si>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</si>
  <si>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</si>
  <si>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</si>
  <si>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</si>
  <si>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</si>
  <si>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</si>
  <si>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</si>
  <si>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</si>
  <si>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</si>
  <si>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</si>
  <si>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</si>
  <si>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</si>
  <si>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</si>
  <si>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</si>
  <si>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</si>
  <si>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</si>
  <si>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</si>
  <si>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</si>
  <si>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</si>
  <si>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</si>
  <si>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</si>
  <si>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</si>
  <si>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</si>
  <si>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</si>
  <si>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</si>
  <si>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</si>
  <si>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</si>
  <si>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</si>
  <si>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</si>
  <si>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</si>
  <si>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</si>
  <si>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</si>
  <si>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</si>
  <si>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</si>
  <si>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</si>
  <si>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</si>
  <si>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</si>
  <si>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</si>
  <si>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</si>
  <si>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</si>
  <si>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</si>
  <si>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</si>
  <si>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</si>
  <si>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</si>
  <si>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</si>
  <si>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</si>
  <si>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</si>
  <si>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</si>
  <si>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</si>
  <si>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</si>
  <si>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</si>
  <si>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</si>
  <si>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</si>
  <si>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</si>
  <si>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</si>
  <si>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</si>
  <si>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</si>
  <si>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</si>
  <si>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</si>
  <si>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</si>
  <si>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</si>
  <si>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</si>
  <si>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</si>
  <si>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</si>
  <si>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</si>
  <si>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</si>
  <si>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</si>
  <si>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</si>
  <si>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</si>
  <si>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</si>
  <si>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</si>
  <si>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</si>
  <si>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</si>
  <si>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</si>
  <si>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</si>
  <si>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</si>
  <si>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</si>
  <si>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</si>
  <si>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</si>
  <si>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</si>
  <si>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</si>
  <si>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</si>
  <si>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</si>
  <si>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</si>
  <si>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</si>
  <si>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</si>
  <si>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</si>
  <si>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</si>
  <si>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</si>
  <si>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</si>
  <si>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</si>
  <si>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</si>
  <si>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</si>
  <si>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</si>
  <si>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</si>
  <si>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</si>
  <si>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</si>
  <si>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</si>
  <si>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</si>
  <si>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</si>
  <si>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</si>
  <si>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</si>
  <si>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</si>
  <si>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</si>
  <si>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</si>
  <si>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</si>
  <si>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</si>
  <si>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</si>
  <si>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</si>
  <si>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</si>
  <si>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</si>
  <si>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</si>
  <si>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</si>
  <si>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</si>
  <si>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</si>
  <si>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</si>
  <si>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</si>
  <si>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</si>
  <si>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</si>
  <si>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</si>
  <si>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</si>
  <si>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</si>
  <si>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</si>
  <si>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</si>
  <si>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</si>
  <si>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</si>
  <si>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</si>
  <si>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</si>
  <si>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</si>
  <si>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</si>
  <si>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</si>
  <si>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</si>
  <si>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</si>
  <si>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</si>
  <si>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</si>
  <si>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</si>
  <si>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</si>
  <si>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</si>
  <si>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</si>
  <si>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</si>
  <si>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</si>
  <si>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</si>
  <si>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</si>
  <si>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</si>
  <si>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</si>
  <si>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</si>
  <si>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</si>
  <si>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</si>
  <si>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</si>
  <si>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</si>
  <si>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</si>
  <si>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</si>
  <si>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</si>
  <si>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</si>
  <si>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</si>
  <si>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</si>
  <si>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</si>
  <si>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</si>
  <si>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</si>
  <si>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</si>
  <si>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</si>
  <si>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</si>
  <si>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</si>
  <si>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</si>
  <si>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</si>
  <si>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</si>
  <si>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</si>
  <si>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</si>
  <si>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</si>
  <si>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</si>
  <si>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</si>
  <si>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</si>
  <si>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</si>
  <si>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</si>
  <si>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</si>
  <si>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</si>
  <si>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</si>
  <si>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</si>
  <si>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</si>
  <si>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</si>
  <si>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</si>
  <si>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</si>
  <si>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</si>
  <si>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</si>
  <si>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</si>
  <si>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</si>
  <si>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</si>
  <si>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</si>
  <si>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</si>
  <si>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</si>
  <si>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</si>
  <si>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</si>
  <si>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</si>
  <si>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</si>
  <si>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</si>
  <si>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</si>
  <si>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</si>
  <si>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</si>
  <si>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</si>
  <si>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</si>
  <si>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</si>
  <si>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</si>
  <si>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</si>
  <si>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</si>
  <si>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</si>
  <si>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</si>
  <si>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</si>
  <si>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</si>
  <si>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</si>
  <si>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</si>
  <si>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</si>
  <si>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</si>
  <si>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</si>
  <si>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</si>
  <si>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</si>
  <si>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</si>
  <si>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</si>
  <si>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</si>
  <si>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</si>
  <si>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</si>
  <si>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</si>
  <si>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</si>
  <si>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</si>
  <si>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</si>
  <si>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</si>
  <si>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</si>
  <si>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</si>
  <si>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</si>
  <si>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</si>
  <si>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</si>
  <si>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</si>
  <si>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</si>
  <si>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</si>
  <si>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</si>
  <si>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</si>
  <si>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</si>
  <si>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</si>
  <si>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</si>
  <si>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</si>
  <si>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</si>
  <si>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</si>
  <si>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</si>
  <si>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</si>
  <si>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</si>
  <si>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</si>
  <si>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</si>
  <si>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</si>
  <si>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</si>
  <si>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</si>
  <si>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</si>
  <si>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</si>
  <si>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</si>
  <si>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</si>
  <si>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</si>
  <si>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</si>
  <si>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</si>
  <si>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</si>
  <si>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</si>
  <si>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</si>
  <si>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</si>
  <si>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</si>
  <si>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</si>
  <si>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</si>
  <si>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</si>
  <si>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</si>
  <si>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</si>
  <si>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</si>
  <si>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</si>
  <si>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</si>
  <si>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</si>
  <si>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</si>
  <si>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</si>
  <si>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</si>
  <si>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</si>
  <si>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</si>
  <si>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</si>
  <si>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</si>
  <si>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</si>
  <si>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</si>
  <si>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</si>
  <si>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</si>
  <si>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</si>
  <si>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</si>
  <si>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</si>
  <si>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</si>
  <si>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</si>
  <si>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</si>
  <si>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</si>
  <si>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</si>
  <si>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</si>
  <si>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</si>
  <si>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</si>
  <si>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</si>
  <si>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</si>
  <si>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</si>
  <si>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</si>
  <si>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</si>
  <si>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</si>
  <si>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</si>
  <si>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</si>
  <si>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</si>
  <si>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</si>
  <si>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</si>
  <si>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</si>
  <si>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</si>
  <si>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</si>
  <si>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</si>
  <si>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</si>
  <si>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</si>
  <si>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</si>
  <si>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</si>
  <si>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</si>
  <si>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</si>
  <si>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</si>
  <si>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</si>
  <si>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</si>
  <si>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</si>
  <si>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</si>
  <si>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</si>
  <si>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</si>
  <si>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</si>
  <si>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</si>
  <si>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</si>
  <si>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</si>
  <si>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</si>
  <si>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</si>
  <si>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</si>
  <si>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</si>
  <si>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</si>
  <si>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</si>
  <si>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</si>
  <si>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</si>
  <si>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</si>
  <si>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</si>
  <si>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</si>
  <si>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</si>
  <si>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</si>
  <si>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</si>
  <si>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</si>
  <si>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</si>
  <si>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</si>
  <si>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</si>
  <si>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</si>
  <si>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</si>
  <si>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</si>
  <si>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</si>
  <si>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</si>
  <si>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</si>
  <si>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</si>
  <si>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</si>
  <si>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</si>
  <si>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</si>
  <si>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</si>
  <si>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</si>
  <si>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</si>
  <si>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</si>
  <si>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</si>
  <si>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</si>
  <si>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</si>
  <si>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</si>
  <si>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</si>
  <si>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</si>
  <si>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</si>
  <si>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</si>
  <si>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</si>
  <si>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</si>
  <si>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</si>
  <si>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</si>
  <si>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</si>
  <si>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</si>
  <si>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</si>
  <si>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</si>
  <si>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</si>
  <si>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</si>
  <si>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</si>
  <si>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</si>
  <si>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</si>
  <si>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</si>
  <si>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</si>
  <si>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</si>
  <si>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</si>
  <si>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</si>
  <si>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</si>
  <si>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</si>
  <si>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</si>
  <si>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</si>
  <si>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</si>
  <si>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</si>
  <si>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</si>
  <si>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</si>
  <si>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</si>
  <si>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</si>
  <si>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</si>
  <si>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</si>
  <si>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</si>
  <si>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</si>
  <si>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</si>
  <si>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</si>
  <si>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</si>
  <si>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</si>
  <si>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</si>
  <si>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</si>
  <si>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</si>
  <si>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</si>
  <si>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</si>
  <si>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</si>
  <si>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</si>
  <si>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</si>
  <si>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</si>
  <si>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</si>
  <si>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</si>
  <si>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</si>
  <si>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</si>
  <si>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</si>
  <si>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</si>
  <si>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</si>
  <si>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</si>
  <si>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</si>
  <si>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</si>
  <si>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</si>
  <si>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</si>
  <si>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</si>
  <si>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</si>
  <si>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</si>
  <si>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</si>
  <si>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</si>
  <si>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</si>
  <si>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</si>
  <si>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</si>
  <si>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</si>
  <si>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</si>
  <si>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</si>
  <si>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</si>
  <si>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</si>
  <si>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</si>
  <si>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</si>
  <si>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</si>
  <si>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</si>
  <si>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</si>
  <si>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</si>
  <si>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</si>
  <si>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</si>
  <si>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</si>
  <si>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</si>
  <si>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</si>
  <si>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</si>
  <si>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</si>
  <si>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</si>
  <si>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</si>
  <si>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</si>
  <si>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</si>
  <si>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</si>
  <si>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</si>
  <si>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</si>
  <si>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</si>
  <si>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</si>
  <si>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</si>
  <si>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</si>
  <si>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</si>
  <si>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</si>
  <si>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</si>
  <si>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</si>
  <si>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</si>
  <si>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</si>
  <si>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</si>
  <si>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</si>
  <si>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</si>
  <si>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</si>
  <si>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</si>
  <si>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</si>
  <si>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</si>
  <si>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</si>
  <si>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</si>
  <si>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</si>
  <si>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</si>
  <si>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</si>
  <si>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</si>
  <si>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</si>
  <si>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</si>
  <si>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</si>
  <si>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</si>
  <si>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</si>
  <si>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</si>
  <si>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</si>
  <si>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</si>
  <si>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</si>
  <si>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</si>
  <si>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</si>
  <si>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</si>
  <si>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</si>
  <si>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</si>
  <si>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</si>
  <si>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</si>
  <si>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</si>
  <si>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</si>
  <si>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</si>
  <si>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</si>
  <si>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</si>
  <si>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</si>
  <si>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</si>
  <si>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</si>
  <si>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</si>
  <si>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</si>
  <si>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</si>
  <si>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</si>
  <si>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</si>
  <si>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</si>
  <si>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</si>
  <si>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</si>
  <si>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</si>
  <si>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</si>
  <si>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</si>
  <si>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</si>
  <si>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</si>
  <si>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</si>
  <si>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</si>
  <si>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</si>
  <si>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</si>
  <si>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</si>
  <si>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</si>
  <si>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</si>
  <si>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</si>
  <si>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</si>
  <si>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</si>
  <si>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</si>
  <si>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</si>
  <si>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</si>
  <si>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</si>
  <si>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</si>
  <si>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</si>
  <si>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</si>
  <si>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</si>
  <si>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</si>
  <si>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</si>
  <si>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</si>
  <si>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</si>
  <si>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</si>
  <si>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</si>
  <si>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</si>
  <si>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</si>
  <si>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</si>
  <si>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</si>
  <si>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</si>
  <si>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</si>
  <si>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</si>
  <si>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</si>
  <si>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</si>
  <si>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</si>
  <si>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</si>
  <si>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</si>
  <si>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</si>
  <si>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</si>
  <si>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</si>
  <si>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</si>
  <si>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</si>
  <si>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</si>
  <si>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</si>
  <si>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</si>
  <si>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</si>
  <si>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</si>
  <si>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</si>
  <si>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</si>
  <si>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</si>
  <si>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</si>
  <si>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</si>
  <si>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</si>
  <si>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</si>
  <si>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</si>
  <si>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</si>
  <si>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</si>
  <si>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</si>
  <si>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</si>
  <si>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</si>
  <si>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</si>
  <si>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</si>
  <si>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</si>
  <si>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</si>
  <si>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</si>
  <si>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</si>
  <si>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</si>
  <si>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</si>
  <si>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</si>
  <si>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</si>
  <si>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</si>
  <si>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</si>
  <si>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</si>
  <si>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</si>
  <si>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</si>
  <si>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</si>
  <si>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</si>
  <si>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</si>
  <si>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</si>
  <si>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</si>
  <si>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</si>
  <si>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</si>
  <si>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</si>
  <si>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</si>
  <si>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</si>
  <si>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</si>
  <si>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</si>
  <si>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</si>
  <si>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</si>
  <si>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</si>
  <si>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</si>
  <si>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</si>
  <si>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</si>
  <si>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</si>
  <si>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</si>
  <si>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</si>
  <si>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</si>
  <si>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</si>
  <si>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</si>
  <si>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</si>
  <si>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</si>
  <si>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</si>
  <si>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</si>
  <si>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</si>
  <si>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</si>
  <si>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</si>
  <si>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</si>
  <si>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</si>
  <si>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</si>
  <si>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</si>
  <si>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</si>
  <si>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</si>
  <si>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</si>
  <si>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</si>
  <si>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</si>
  <si>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</si>
  <si>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</si>
  <si>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</si>
  <si>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</si>
  <si>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</si>
  <si>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</si>
  <si>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</si>
  <si>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</si>
  <si>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</si>
  <si>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</si>
  <si>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</si>
  <si>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</si>
  <si>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</si>
  <si>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</si>
  <si>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</si>
  <si>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</si>
  <si>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</si>
  <si>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</si>
  <si>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</si>
  <si>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</si>
  <si>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</si>
  <si>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</si>
  <si>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</si>
  <si>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</si>
  <si>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</si>
  <si>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</si>
  <si>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</si>
  <si>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</si>
  <si>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</si>
  <si>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</si>
  <si>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</si>
  <si>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</si>
  <si>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</si>
  <si>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</si>
  <si>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</si>
  <si>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</si>
  <si>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</si>
  <si>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</si>
  <si>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</si>
  <si>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</si>
  <si>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</si>
  <si>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</si>
  <si>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</si>
  <si>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</si>
  <si>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</si>
  <si>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</si>
  <si>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</si>
  <si>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</si>
  <si>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</si>
  <si>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</si>
  <si>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</si>
  <si>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</si>
  <si>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</si>
  <si>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</si>
  <si>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</si>
  <si>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</si>
  <si>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</si>
  <si>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</si>
  <si>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</si>
  <si>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</si>
  <si>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</si>
  <si>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</si>
  <si>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</si>
  <si>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</si>
  <si>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</si>
  <si>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</si>
  <si>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</si>
  <si>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</si>
  <si>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</si>
  <si>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</si>
  <si>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</si>
  <si>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</si>
  <si>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</si>
  <si>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</si>
  <si>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</si>
  <si>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</si>
  <si>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</si>
  <si>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</si>
  <si>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</si>
  <si>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</si>
  <si>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</si>
  <si>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</si>
  <si>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</si>
  <si>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</si>
  <si>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</si>
  <si>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</si>
  <si>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</si>
  <si>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</si>
  <si>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</si>
  <si>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</si>
  <si>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</si>
  <si>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</si>
  <si>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</si>
  <si>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</si>
  <si>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</si>
  <si>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</si>
  <si>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</si>
  <si>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</si>
  <si>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</si>
  <si>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</si>
  <si>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</si>
  <si>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</si>
  <si>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</si>
  <si>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</si>
  <si>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</si>
  <si>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</si>
  <si>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</si>
  <si>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</si>
  <si>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</si>
  <si>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</si>
  <si>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</si>
  <si>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</si>
  <si>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</si>
  <si>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</si>
  <si>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</si>
  <si>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</si>
  <si>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</si>
  <si>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</si>
  <si>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</si>
  <si>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</si>
  <si>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</si>
  <si>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</si>
  <si>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</si>
  <si>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</si>
  <si>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</si>
  <si>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</si>
  <si>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</si>
  <si>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</si>
  <si>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</si>
  <si>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</si>
  <si>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</si>
  <si>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</si>
  <si>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</si>
  <si>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</si>
  <si>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</si>
  <si>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</si>
  <si>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</si>
  <si>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</si>
  <si>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</si>
  <si>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</si>
  <si>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</si>
  <si>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</si>
  <si>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</si>
  <si>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</si>
  <si>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</si>
  <si>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</si>
  <si>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</si>
  <si>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</si>
  <si>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</si>
  <si>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</si>
  <si>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</si>
  <si>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</si>
  <si>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</si>
  <si>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</si>
  <si>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</si>
  <si>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</si>
  <si>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</si>
  <si>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</si>
  <si>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</si>
  <si>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</si>
  <si>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</si>
  <si>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</si>
  <si>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</si>
  <si>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</si>
  <si>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</si>
  <si>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</si>
  <si>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</si>
  <si>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</si>
  <si>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</si>
  <si>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</si>
  <si>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</si>
  <si>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</si>
  <si>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</si>
  <si>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</si>
  <si>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</si>
  <si>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</si>
  <si>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</si>
  <si>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</si>
  <si>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</si>
  <si>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</si>
  <si>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</si>
  <si>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</si>
  <si>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</si>
  <si>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</si>
  <si>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</si>
  <si>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</si>
  <si>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</si>
  <si>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</si>
  <si>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</si>
  <si>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</si>
  <si>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</si>
  <si>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</si>
  <si>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</si>
  <si>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</si>
  <si>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</si>
  <si>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</si>
  <si>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</si>
  <si>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</si>
  <si>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</si>
  <si>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</si>
  <si>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</si>
  <si>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</si>
  <si>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</si>
  <si>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</si>
  <si>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</si>
  <si>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</si>
  <si>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</si>
  <si>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</si>
  <si>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</si>
  <si>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</si>
  <si>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</si>
  <si>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</si>
  <si>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</si>
  <si>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</si>
  <si>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</si>
  <si>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</si>
  <si>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</si>
  <si>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</si>
  <si>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</si>
  <si>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</si>
  <si>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</si>
  <si>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</si>
  <si>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</si>
  <si>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</si>
  <si>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</si>
  <si>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</si>
  <si>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</si>
  <si>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</si>
  <si>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</si>
  <si>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</si>
  <si>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</si>
  <si>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</si>
  <si>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</si>
  <si>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</si>
  <si>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</si>
  <si>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</si>
  <si>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</si>
  <si>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</si>
  <si>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</si>
  <si>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</si>
  <si>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</si>
  <si>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</si>
  <si>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</si>
  <si>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</si>
  <si>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</si>
  <si>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</si>
  <si>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</si>
  <si>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</si>
  <si>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</si>
  <si>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</si>
  <si>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</si>
  <si>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</si>
  <si>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</si>
  <si>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</si>
  <si>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</si>
  <si>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</si>
  <si>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</si>
  <si>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</si>
  <si>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</si>
  <si>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</si>
  <si>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</si>
  <si>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</si>
  <si>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</si>
  <si>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</si>
  <si>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</si>
  <si>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</si>
  <si>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</si>
  <si>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</si>
  <si>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</si>
  <si>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</si>
  <si>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</si>
  <si>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</si>
  <si>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</si>
  <si>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</si>
  <si>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</si>
  <si>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</si>
  <si>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</si>
  <si>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</si>
  <si>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</si>
  <si>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</si>
  <si>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</si>
  <si>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</si>
  <si>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</si>
  <si>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</si>
  <si>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</si>
  <si>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</si>
  <si>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</si>
  <si>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</si>
  <si>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</si>
  <si>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</si>
  <si>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</si>
  <si>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</si>
  <si>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</si>
  <si>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</si>
  <si>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</si>
  <si>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</si>
  <si>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</si>
  <si>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</si>
  <si>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</si>
  <si>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</si>
  <si>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</si>
  <si>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</si>
  <si>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</si>
  <si>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</si>
  <si>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</si>
  <si>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</si>
  <si>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</si>
  <si>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</si>
  <si>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</si>
  <si>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</si>
  <si>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</si>
  <si>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</si>
  <si>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</si>
  <si>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</si>
  <si>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</si>
  <si>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</si>
  <si>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</si>
  <si>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</si>
  <si>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</si>
  <si>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</si>
  <si>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</si>
  <si>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</si>
  <si>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</si>
  <si>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</si>
  <si>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</si>
  <si>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</si>
  <si>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</si>
  <si>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</si>
  <si>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</si>
  <si>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</si>
  <si>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</si>
  <si>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</si>
  <si>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</si>
  <si>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</si>
  <si>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</si>
  <si>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</si>
  <si>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</si>
  <si>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</si>
  <si>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</si>
  <si>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</si>
  <si>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</si>
  <si>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</si>
  <si>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</si>
  <si>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</si>
  <si>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</si>
  <si>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</si>
  <si>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</si>
  <si>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</si>
  <si>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</si>
  <si>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</si>
  <si>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</si>
  <si>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</si>
  <si>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</si>
  <si>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</si>
  <si>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</si>
  <si>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</si>
  <si>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</si>
  <si>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</si>
  <si>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</si>
  <si>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</si>
  <si>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</si>
  <si>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</si>
  <si>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</si>
  <si>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</si>
  <si>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</si>
  <si>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</si>
  <si>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</si>
  <si>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</si>
  <si>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</si>
  <si>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</si>
  <si>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</si>
  <si>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</si>
  <si>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</si>
  <si>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</si>
  <si>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</si>
  <si>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</si>
  <si>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</si>
  <si>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</si>
  <si>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</si>
  <si>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</si>
  <si>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</si>
  <si>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</si>
  <si>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</si>
  <si>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</si>
  <si>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</si>
  <si>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</si>
  <si>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</si>
  <si>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</si>
  <si>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</si>
  <si>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</si>
  <si>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</si>
  <si>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</si>
  <si>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</si>
  <si>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</si>
  <si>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</si>
  <si>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</si>
  <si>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</si>
  <si>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</si>
  <si>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</si>
  <si>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</si>
  <si>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</si>
  <si>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</si>
  <si>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</si>
  <si>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</si>
  <si>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</si>
  <si>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</si>
  <si>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</si>
  <si>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</si>
  <si>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</si>
  <si>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</si>
  <si>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</si>
  <si>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</si>
  <si>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</si>
  <si>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</si>
  <si>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</si>
  <si>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</si>
  <si>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</si>
  <si>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</si>
  <si>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</si>
  <si>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</si>
  <si>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</si>
  <si>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</si>
  <si>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</si>
  <si>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</si>
  <si>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</si>
  <si>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</si>
  <si>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</si>
  <si>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</si>
  <si>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</si>
  <si>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</si>
  <si>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</si>
  <si>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</si>
  <si>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</si>
  <si>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</si>
  <si>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</si>
  <si>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</si>
  <si>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</si>
  <si>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</si>
  <si>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</si>
  <si>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</si>
  <si>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</si>
  <si>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</si>
  <si>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</si>
  <si>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</si>
  <si>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</si>
  <si>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</si>
  <si>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</si>
  <si>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</si>
  <si>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</si>
  <si>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</si>
  <si>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</si>
  <si>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</si>
  <si>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</si>
  <si>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</si>
  <si>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</si>
  <si>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</si>
  <si>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</si>
  <si>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</si>
  <si>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</si>
  <si>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</si>
  <si>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</si>
  <si>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</si>
  <si>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</si>
  <si>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</si>
  <si>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</si>
  <si>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</si>
  <si>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</si>
  <si>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</si>
  <si>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</si>
  <si>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</si>
  <si>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</si>
  <si>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</si>
  <si>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</si>
  <si>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</si>
  <si>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</si>
  <si>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</si>
  <si>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</si>
  <si>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</si>
  <si>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</si>
  <si>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</si>
  <si>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</si>
  <si>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</si>
  <si>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</si>
  <si>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</si>
  <si>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</si>
  <si>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</si>
  <si>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</si>
  <si>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</si>
  <si>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</si>
  <si>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</si>
  <si>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</si>
  <si>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</si>
  <si>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</si>
  <si>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</si>
  <si>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</si>
  <si>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</si>
  <si>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</si>
  <si>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</si>
  <si>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</si>
  <si>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</si>
  <si>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</si>
  <si>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</si>
  <si>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</si>
  <si>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</si>
  <si>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</si>
  <si>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</si>
  <si>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</si>
  <si>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</si>
  <si>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</si>
  <si>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</si>
  <si>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</si>
  <si>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</si>
  <si>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</si>
  <si>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</si>
  <si>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</si>
  <si>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</si>
  <si>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</si>
  <si>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</si>
  <si>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</si>
  <si>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</si>
  <si>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</si>
  <si>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</si>
  <si>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</si>
  <si>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</si>
  <si>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</si>
  <si>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</si>
  <si>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</si>
  <si>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</si>
  <si>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</si>
  <si>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</si>
  <si>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</si>
  <si>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</si>
  <si>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</si>
  <si>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</si>
  <si>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</si>
  <si>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</si>
  <si>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</si>
  <si>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</si>
  <si>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</si>
  <si>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</si>
  <si>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</si>
  <si>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</si>
  <si>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</si>
  <si>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</si>
  <si>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</si>
  <si>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</si>
  <si>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</si>
  <si>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</si>
  <si>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</si>
  <si>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</si>
  <si>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</si>
  <si>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</si>
  <si>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</si>
  <si>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</si>
  <si>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</si>
  <si>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</si>
  <si>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</si>
  <si>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</si>
  <si>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</si>
  <si>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</si>
  <si>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</si>
  <si>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</si>
  <si>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</si>
  <si>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</si>
  <si>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</si>
  <si>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</si>
  <si>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</si>
  <si>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</si>
  <si>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</si>
  <si>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</si>
  <si>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</si>
  <si>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</si>
  <si>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</si>
  <si>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</si>
  <si>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</si>
  <si>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</si>
  <si>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</si>
  <si>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</si>
  <si>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</si>
  <si>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</si>
  <si>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</si>
  <si>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</si>
  <si>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</si>
  <si>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</si>
  <si>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</si>
  <si>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</si>
  <si>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</si>
  <si>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</si>
  <si>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</si>
  <si>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</si>
  <si>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</si>
  <si>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</si>
  <si>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</si>
  <si>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</si>
  <si>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</si>
  <si>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</si>
  <si>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</si>
  <si>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</si>
  <si>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</si>
  <si>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</si>
  <si>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</si>
  <si>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</si>
  <si>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</si>
  <si>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</si>
  <si>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</si>
  <si>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</si>
  <si>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</si>
  <si>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</si>
  <si>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</si>
  <si>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</si>
  <si>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</si>
  <si>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</si>
  <si>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</si>
  <si>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</si>
  <si>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</si>
  <si>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</si>
  <si>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</si>
  <si>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</si>
  <si>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</si>
  <si>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</si>
  <si>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</si>
  <si>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</si>
  <si>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</si>
  <si>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</si>
  <si>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</si>
  <si>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</si>
  <si>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</si>
  <si>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</si>
  <si>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</si>
  <si>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</si>
  <si>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</si>
  <si>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</si>
  <si>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</si>
  <si>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</si>
  <si>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</si>
  <si>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</si>
  <si>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</si>
  <si>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</si>
  <si>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</si>
  <si>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</si>
  <si>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</si>
  <si>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</si>
  <si>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</si>
  <si>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</si>
  <si>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</si>
  <si>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</si>
  <si>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</si>
  <si>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</si>
  <si>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</si>
  <si>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</si>
  <si>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</si>
  <si>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</si>
  <si>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</si>
  <si>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</si>
  <si>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</si>
  <si>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</si>
  <si>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</si>
  <si>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</si>
  <si>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</si>
  <si>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</si>
  <si>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</si>
  <si>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</si>
  <si>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</si>
  <si>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</si>
  <si>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</si>
  <si>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</si>
  <si>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</si>
  <si>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</si>
  <si>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</si>
  <si>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</si>
  <si>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</si>
  <si>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</si>
  <si>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</si>
  <si>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</si>
  <si>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</si>
  <si>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</si>
  <si>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</si>
  <si>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</si>
  <si>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</si>
  <si>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</si>
  <si>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</si>
  <si>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</si>
  <si>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</si>
  <si>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</si>
  <si>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</si>
  <si>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</si>
  <si>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</si>
  <si>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</si>
  <si>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</si>
  <si>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</si>
  <si>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</si>
  <si>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</si>
  <si>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</si>
  <si>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</si>
  <si>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</si>
  <si>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</si>
  <si>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</si>
  <si>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</si>
  <si>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</si>
  <si>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</si>
  <si>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</si>
  <si>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</si>
  <si>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</si>
  <si>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</si>
  <si>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</si>
  <si>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</si>
  <si>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</si>
  <si>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</si>
  <si>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</si>
  <si>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</si>
  <si>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</si>
  <si>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</si>
  <si>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</si>
  <si>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</si>
  <si>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</si>
  <si>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</si>
  <si>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</si>
  <si>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</si>
  <si>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</si>
  <si>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</si>
  <si>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</si>
  <si>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</si>
  <si>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</si>
  <si>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</si>
  <si>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</si>
  <si>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</si>
  <si>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</si>
  <si>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</si>
  <si>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</si>
  <si>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</si>
  <si>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</si>
  <si>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</si>
  <si>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</si>
  <si>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</si>
  <si>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</si>
  <si>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</si>
  <si>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</si>
  <si>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</si>
  <si>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</si>
  <si>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</si>
  <si>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</si>
  <si>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</si>
  <si>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</si>
  <si>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</si>
  <si>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</si>
  <si>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</si>
  <si>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</si>
  <si>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</si>
  <si>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</si>
  <si>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</si>
  <si>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</si>
  <si>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</si>
  <si>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</si>
  <si>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</si>
  <si>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</si>
  <si>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</si>
  <si>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</si>
  <si>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</si>
  <si>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</si>
  <si>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</si>
  <si>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</si>
  <si>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</si>
  <si>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</si>
  <si>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</si>
  <si>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</si>
  <si>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</si>
  <si>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</si>
  <si>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</si>
  <si>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</si>
  <si>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</si>
  <si>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</si>
  <si>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</si>
  <si>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</si>
  <si>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</si>
  <si>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</si>
  <si>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</si>
  <si>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</si>
  <si>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</si>
  <si>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</si>
  <si>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</si>
  <si>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</si>
  <si>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</si>
  <si>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</si>
  <si>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</si>
  <si>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</si>
  <si>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</si>
  <si>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</si>
  <si>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</si>
  <si>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</si>
  <si>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</si>
  <si>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</si>
  <si>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</si>
  <si>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</si>
  <si>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</si>
  <si>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</si>
  <si>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</si>
  <si>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</si>
  <si>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</si>
  <si>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</si>
  <si>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</si>
  <si>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</si>
  <si>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</si>
  <si>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</si>
  <si>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</si>
  <si>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</si>
  <si>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</si>
  <si>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</si>
  <si>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</si>
  <si>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</si>
  <si>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</si>
  <si>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</si>
  <si>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</si>
  <si>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</si>
  <si>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</si>
  <si>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</si>
  <si>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</si>
  <si>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</si>
  <si>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</si>
  <si>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</si>
  <si>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</si>
  <si>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</si>
  <si>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</si>
  <si>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</si>
  <si>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</si>
  <si>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</si>
  <si>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</si>
  <si>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</si>
  <si>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</si>
  <si>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</si>
  <si>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</si>
  <si>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</si>
  <si>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</si>
  <si>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</si>
  <si>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</si>
  <si>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</si>
  <si>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</si>
  <si>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</si>
  <si>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</si>
  <si>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</si>
  <si>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</si>
  <si>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</si>
  <si>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</si>
  <si>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</si>
  <si>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</si>
  <si>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</si>
  <si>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</si>
  <si>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</si>
  <si>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</si>
  <si>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</si>
  <si>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</si>
  <si>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</si>
  <si>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</si>
  <si>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</si>
  <si>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</si>
  <si>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</si>
  <si>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</si>
  <si>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</si>
  <si>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</si>
  <si>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</si>
  <si>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</si>
  <si>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</si>
  <si>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</si>
  <si>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</si>
  <si>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</si>
  <si>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</si>
  <si>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</si>
  <si>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</si>
  <si>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</si>
  <si>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</si>
  <si>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</si>
  <si>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</si>
  <si>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</si>
  <si>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</si>
  <si>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</si>
  <si>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</si>
  <si>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</si>
  <si>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</si>
  <si>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</si>
  <si>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</si>
  <si>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</si>
  <si>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</si>
  <si>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</si>
  <si>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</si>
  <si>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</si>
  <si>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</si>
  <si>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</si>
  <si>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</si>
  <si>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</si>
  <si>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</si>
  <si>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</si>
  <si>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</si>
  <si>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</si>
  <si>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</si>
  <si>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</si>
  <si>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</si>
  <si>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</si>
  <si>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</si>
  <si>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</si>
  <si>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</si>
  <si>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</si>
  <si>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</si>
  <si>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</si>
  <si>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</si>
  <si>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</si>
  <si>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</si>
  <si>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</si>
  <si>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</si>
  <si>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</si>
  <si>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</si>
  <si>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</si>
  <si>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</si>
  <si>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</si>
  <si>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</si>
  <si>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</si>
  <si>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</si>
  <si>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</si>
  <si>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</si>
  <si>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</si>
  <si>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</si>
  <si>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</si>
  <si>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</si>
  <si>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</si>
  <si>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</si>
  <si>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</si>
  <si>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</si>
  <si>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</si>
  <si>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</si>
  <si>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</si>
  <si>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</si>
  <si>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</si>
  <si>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</si>
  <si>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</si>
  <si>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</si>
  <si>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</si>
  <si>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</si>
  <si>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</si>
  <si>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</si>
  <si>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</si>
  <si>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</si>
  <si>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</si>
  <si>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</si>
  <si>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</si>
  <si>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</si>
  <si>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</si>
  <si>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</si>
  <si>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</si>
  <si>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</si>
  <si>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</si>
  <si>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</si>
  <si>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</si>
  <si>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</si>
  <si>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</si>
  <si>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</si>
  <si>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</si>
  <si>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</si>
  <si>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</si>
  <si>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</si>
  <si>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</si>
  <si>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</si>
  <si>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</si>
  <si>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</si>
  <si>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</si>
  <si>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</si>
  <si>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</si>
  <si>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</si>
  <si>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</si>
  <si>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</si>
  <si>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</si>
  <si>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</si>
  <si>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</si>
  <si>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</si>
  <si>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</si>
  <si>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</si>
  <si>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</si>
  <si>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</si>
  <si>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</si>
  <si>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</si>
  <si>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</si>
  <si>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</si>
  <si>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</si>
  <si>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</si>
  <si>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</si>
  <si>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</si>
  <si>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</si>
  <si>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</si>
  <si>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</si>
  <si>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</si>
  <si>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</si>
  <si>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</si>
  <si>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</si>
  <si>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</si>
  <si>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</si>
  <si>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</si>
  <si>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</si>
  <si>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</si>
  <si>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</si>
  <si>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</si>
  <si>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</si>
  <si>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</si>
  <si>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</si>
  <si>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</si>
  <si>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</si>
  <si>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</si>
  <si>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</si>
  <si>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</si>
  <si>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</si>
  <si>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</si>
  <si>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</si>
  <si>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</si>
  <si>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</si>
  <si>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</si>
  <si>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</si>
  <si>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</si>
  <si>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</si>
  <si>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</si>
  <si>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</si>
  <si>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</si>
  <si>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</si>
  <si>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</si>
  <si>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</si>
  <si>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</si>
  <si>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</si>
  <si>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</si>
  <si>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</si>
  <si>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</si>
  <si>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</si>
  <si>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</si>
  <si>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</si>
  <si>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</si>
  <si>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</si>
  <si>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</si>
  <si>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</si>
  <si>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</si>
  <si>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</si>
  <si>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</si>
  <si>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</si>
  <si>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</si>
  <si>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</si>
  <si>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</si>
  <si>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</si>
  <si>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</si>
  <si>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</si>
  <si>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</si>
  <si>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</si>
  <si>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</si>
  <si>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</si>
  <si>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</si>
  <si>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</si>
  <si>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</si>
  <si>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</si>
  <si>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</si>
  <si>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</si>
  <si>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</si>
  <si>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</si>
  <si>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</si>
  <si>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</si>
  <si>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</si>
  <si>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</si>
  <si>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</si>
  <si>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</si>
  <si>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</si>
  <si>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</si>
  <si>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</si>
  <si>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</si>
  <si>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</si>
  <si>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</si>
  <si>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</si>
  <si>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</si>
  <si>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</si>
  <si>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</si>
  <si>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</si>
  <si>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</si>
  <si>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</si>
  <si>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</si>
  <si>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</si>
  <si>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</si>
  <si>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</si>
  <si>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</si>
  <si>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</si>
  <si>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</si>
  <si>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</si>
  <si>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</si>
  <si>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</si>
  <si>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</si>
  <si>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</si>
  <si>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</si>
  <si>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</si>
  <si>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</si>
  <si>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</si>
  <si>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</si>
  <si>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</si>
  <si>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</si>
  <si>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</si>
  <si>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</si>
  <si>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</si>
  <si>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</si>
  <si>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</si>
  <si>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</si>
  <si>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</si>
  <si>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</si>
  <si>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</si>
  <si>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</si>
  <si>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</si>
  <si>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</si>
  <si>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</si>
  <si>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</si>
  <si>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</si>
  <si>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</si>
  <si>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</si>
  <si>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</si>
  <si>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</si>
  <si>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</si>
  <si>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</si>
  <si>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</si>
  <si>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</si>
  <si>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</si>
  <si>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</si>
  <si>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</si>
  <si>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</si>
  <si>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</si>
  <si>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</si>
  <si>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</si>
  <si>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</si>
  <si>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</si>
  <si>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</si>
  <si>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</si>
  <si>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</si>
  <si>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</si>
  <si>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</si>
  <si>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</si>
  <si>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</si>
  <si>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</si>
  <si>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</si>
  <si>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</si>
  <si>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</si>
  <si>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</si>
  <si>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</si>
  <si>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</si>
  <si>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</si>
  <si>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</si>
  <si>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</si>
  <si>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</si>
  <si>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</si>
  <si>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</si>
  <si>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</si>
  <si>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</si>
  <si>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</si>
  <si>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</si>
  <si>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</si>
  <si>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</si>
  <si>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</si>
  <si>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</si>
  <si>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</si>
  <si>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</si>
  <si>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</si>
  <si>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</si>
  <si>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</si>
  <si>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</si>
  <si>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</si>
  <si>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</si>
  <si>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</si>
  <si>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</si>
  <si>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</si>
  <si>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</si>
  <si>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</si>
  <si>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</si>
  <si>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</si>
  <si>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</si>
  <si>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</si>
  <si>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</si>
  <si>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</si>
  <si>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</si>
  <si>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</si>
  <si>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</si>
  <si>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</si>
  <si>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</si>
  <si>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</si>
  <si>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</si>
  <si>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</si>
  <si>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</si>
  <si>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</si>
  <si>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</si>
  <si>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</si>
  <si>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</si>
  <si>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</si>
  <si>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</si>
  <si>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</si>
  <si>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</si>
  <si>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</si>
  <si>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</si>
  <si>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</si>
  <si>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</si>
  <si>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</si>
  <si>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</si>
  <si>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</si>
  <si>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</si>
  <si>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</si>
  <si>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</si>
  <si>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</si>
  <si>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</si>
  <si>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</si>
  <si>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</si>
  <si>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</si>
  <si>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</si>
  <si>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</si>
  <si>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</si>
  <si>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</si>
  <si>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</si>
  <si>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</si>
  <si>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</si>
  <si>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</si>
  <si>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</si>
  <si>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</si>
  <si>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</si>
  <si>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</si>
  <si>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</si>
  <si>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</si>
  <si>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</si>
  <si>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</si>
  <si>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</si>
  <si>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</si>
  <si>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</si>
  <si>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</si>
  <si>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</si>
  <si>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</si>
  <si>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</si>
  <si>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</si>
  <si>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</si>
  <si>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</si>
  <si>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</si>
  <si>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</si>
  <si>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</si>
  <si>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</si>
  <si>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</si>
  <si>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</si>
  <si>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</si>
  <si>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</si>
  <si>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</si>
  <si>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</si>
  <si>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</si>
  <si>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</si>
  <si>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</si>
  <si>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</si>
  <si>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</si>
  <si>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</si>
  <si>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</si>
  <si>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</si>
  <si>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</si>
  <si>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</si>
  <si>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</si>
  <si>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</si>
  <si>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</si>
  <si>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</si>
  <si>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</si>
  <si>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</si>
  <si>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</si>
  <si>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</si>
  <si>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</si>
  <si>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</si>
  <si>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</si>
  <si>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</si>
  <si>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</si>
  <si>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</si>
  <si>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</si>
  <si>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</si>
  <si>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</si>
  <si>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</si>
  <si>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</si>
  <si>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</si>
  <si>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</si>
  <si>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</si>
  <si>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</si>
  <si>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</si>
  <si>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</si>
  <si>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</si>
  <si>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</si>
  <si>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</si>
  <si>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</si>
  <si>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</si>
  <si>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</si>
  <si>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</si>
  <si>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</si>
  <si>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</si>
  <si>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</si>
  <si>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</si>
  <si>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</si>
  <si>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</si>
  <si>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</si>
  <si>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</si>
  <si>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</si>
  <si>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</si>
  <si>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</si>
  <si>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</si>
  <si>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</si>
  <si>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</si>
  <si>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</si>
  <si>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</si>
  <si>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</si>
  <si>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</si>
  <si>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</si>
  <si>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</si>
  <si>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</si>
  <si>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</si>
  <si>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</si>
  <si>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</si>
  <si>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</si>
  <si>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</si>
  <si>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</si>
  <si>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</si>
  <si>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</si>
  <si>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</si>
  <si>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</si>
  <si>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</si>
  <si>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</si>
  <si>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</si>
  <si>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</si>
  <si>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</si>
  <si>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</si>
  <si>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</si>
  <si>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</si>
  <si>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</si>
  <si>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</si>
  <si>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</si>
  <si>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</si>
  <si>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</si>
  <si>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</si>
  <si>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</si>
  <si>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</si>
  <si>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</si>
  <si>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</si>
  <si>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</si>
  <si>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</si>
  <si>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</si>
  <si>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</si>
  <si>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</si>
  <si>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</si>
  <si>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</si>
  <si>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</si>
  <si>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</si>
  <si>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</si>
  <si>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</si>
  <si>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</si>
  <si>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</si>
  <si>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</si>
  <si>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</si>
  <si>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</si>
  <si>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</si>
  <si>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</si>
  <si>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</si>
  <si>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</si>
  <si>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</si>
  <si>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</si>
  <si>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</si>
  <si>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</si>
  <si>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</si>
  <si>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</si>
  <si>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</si>
  <si>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</si>
  <si>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</si>
  <si>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</si>
  <si>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</si>
  <si>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</si>
  <si>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</si>
  <si>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</si>
  <si>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</si>
  <si>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</si>
  <si>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</si>
  <si>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</si>
  <si>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</si>
  <si>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</si>
  <si>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</si>
  <si>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</si>
  <si>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</si>
  <si>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</si>
  <si>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</si>
  <si>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</si>
  <si>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</si>
  <si>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</si>
  <si>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</si>
  <si>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</si>
  <si>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</si>
  <si>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</si>
  <si>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</si>
  <si>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</si>
  <si>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</si>
  <si>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</si>
  <si>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</si>
  <si>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</si>
  <si>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</si>
  <si>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</si>
  <si>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</si>
  <si>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</si>
  <si>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</si>
  <si>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</si>
  <si>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</si>
  <si>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</si>
  <si>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</si>
  <si>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</si>
  <si>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</si>
  <si>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</si>
  <si>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</si>
  <si>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</si>
  <si>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</si>
  <si>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</si>
  <si>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</si>
  <si>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</si>
  <si>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</si>
  <si>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</si>
  <si>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</si>
  <si>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</si>
  <si>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</si>
  <si>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</si>
  <si>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</si>
  <si>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</si>
  <si>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</si>
  <si>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</si>
  <si>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</si>
  <si>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</si>
  <si>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</si>
  <si>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</si>
  <si>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</si>
  <si>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</si>
  <si>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</si>
  <si>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</si>
  <si>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</si>
  <si>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</si>
  <si>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</si>
  <si>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</si>
  <si>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</si>
  <si>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</si>
  <si>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</si>
  <si>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</si>
  <si>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</si>
  <si>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</si>
  <si>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</si>
  <si>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</si>
  <si>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</si>
  <si>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</si>
  <si>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</si>
  <si>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</si>
  <si>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</si>
  <si>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</si>
  <si>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</si>
  <si>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</si>
  <si>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</si>
  <si>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</si>
  <si>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</si>
  <si>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</si>
  <si>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</si>
  <si>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</si>
  <si>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</si>
  <si>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</si>
  <si>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</si>
  <si>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</si>
  <si>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</si>
  <si>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</si>
  <si>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</si>
  <si>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</si>
  <si>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</si>
  <si>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</si>
  <si>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</si>
  <si>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</si>
  <si>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</si>
  <si>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</si>
  <si>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</si>
  <si>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</si>
  <si>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</si>
  <si>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</si>
  <si>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</si>
  <si>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</si>
  <si>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</si>
  <si>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</si>
  <si>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</si>
  <si>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</si>
  <si>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</si>
  <si>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</si>
  <si>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</si>
  <si>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</si>
  <si>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</si>
  <si>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</si>
  <si>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</si>
  <si>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</si>
  <si>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</si>
  <si>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</si>
  <si>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</si>
  <si>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</si>
  <si>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</si>
  <si>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</si>
  <si>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</si>
  <si>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</si>
  <si>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</si>
  <si>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</si>
  <si>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</si>
  <si>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</si>
  <si>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</si>
  <si>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</si>
  <si>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</si>
  <si>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</si>
  <si>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</si>
  <si>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</si>
  <si>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</si>
  <si>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</si>
  <si>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</si>
  <si>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</si>
  <si>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</si>
  <si>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</si>
  <si>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</si>
  <si>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</si>
  <si>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</si>
  <si>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</si>
  <si>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</si>
  <si>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</si>
  <si>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</si>
  <si>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</si>
  <si>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</si>
  <si>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</si>
  <si>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</si>
  <si>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</si>
  <si>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</si>
  <si>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</si>
  <si>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</si>
  <si>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</si>
  <si>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</si>
  <si>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</si>
  <si>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</si>
  <si>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</si>
  <si>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</si>
  <si>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</si>
  <si>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</si>
  <si>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</si>
  <si>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</si>
  <si>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</si>
  <si>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</si>
  <si>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</si>
  <si>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</si>
  <si>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</si>
  <si>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</si>
  <si>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</si>
  <si>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</si>
  <si>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</si>
  <si>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</si>
  <si>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</si>
  <si>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</si>
  <si>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</si>
  <si>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</si>
  <si>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</si>
  <si>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</si>
  <si>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</si>
  <si>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</si>
  <si>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</si>
  <si>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</si>
  <si>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</si>
  <si>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</si>
  <si>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</si>
  <si>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</si>
  <si>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</si>
  <si>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</si>
  <si>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</si>
  <si>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</si>
  <si>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</si>
  <si>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</si>
  <si>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</si>
  <si>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</si>
  <si>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</si>
  <si>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</si>
  <si>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</si>
  <si>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</si>
  <si>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</si>
  <si>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</si>
  <si>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</si>
  <si>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</si>
  <si>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</si>
  <si>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</si>
  <si>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</si>
  <si>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</si>
  <si>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</si>
  <si>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</si>
  <si>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</si>
  <si>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</si>
  <si>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</si>
  <si>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</si>
  <si>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</si>
  <si>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</si>
  <si>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</si>
  <si>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</si>
  <si>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</si>
  <si>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</si>
  <si>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</si>
  <si>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</si>
  <si>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</si>
  <si>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</si>
  <si>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</si>
  <si>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</si>
  <si>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</si>
  <si>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</si>
  <si>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</si>
  <si>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</si>
  <si>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</si>
  <si>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</si>
  <si>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</si>
  <si>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</si>
  <si>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</si>
  <si>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</si>
  <si>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</si>
  <si>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</si>
  <si>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</si>
  <si>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</si>
  <si>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</si>
  <si>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</si>
  <si>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</si>
  <si>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</si>
  <si>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</si>
  <si>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</si>
  <si>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</si>
  <si>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</si>
  <si>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</si>
  <si>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</si>
  <si>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</si>
  <si>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</si>
  <si>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</si>
  <si>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</si>
  <si>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</si>
  <si>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</si>
  <si>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</si>
  <si>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</si>
  <si>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</si>
  <si>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</si>
  <si>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</si>
  <si>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</si>
  <si>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</si>
  <si>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</si>
  <si>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</si>
  <si>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</si>
  <si>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</si>
  <si>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</si>
  <si>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</si>
  <si>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</si>
  <si>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</si>
  <si>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</si>
  <si>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</si>
  <si>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</si>
  <si>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</si>
  <si>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</si>
  <si>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</si>
  <si>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</si>
  <si>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</si>
  <si>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</si>
  <si>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</si>
  <si>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</si>
  <si>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</si>
  <si>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</si>
  <si>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</si>
  <si>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</si>
  <si>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</si>
  <si>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</si>
  <si>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</si>
  <si>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</si>
  <si>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</si>
  <si>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</si>
  <si>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</si>
  <si>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</si>
  <si>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</si>
  <si>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</si>
  <si>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</si>
  <si>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</si>
  <si>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</si>
  <si>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</si>
  <si>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</si>
  <si>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</si>
  <si>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</si>
  <si>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</si>
  <si>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</si>
  <si>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</si>
  <si>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</si>
  <si>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</si>
  <si>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</si>
  <si>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</si>
  <si>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</si>
  <si>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</si>
  <si>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</si>
  <si>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</si>
  <si>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</si>
  <si>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</si>
  <si>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</si>
  <si>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</si>
  <si>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</si>
  <si>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</si>
  <si>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</si>
  <si>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</si>
  <si>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</si>
  <si>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</si>
  <si>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</si>
  <si>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</si>
  <si>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</si>
  <si>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</si>
  <si>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</si>
  <si>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</si>
  <si>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</si>
  <si>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</si>
  <si>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</si>
  <si>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</si>
  <si>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</si>
  <si>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</si>
  <si>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</si>
  <si>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</si>
  <si>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</si>
  <si>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</si>
  <si>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</si>
  <si>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</si>
  <si>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</si>
  <si>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</si>
  <si>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</si>
  <si>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</si>
  <si>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</si>
  <si>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</si>
  <si>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</si>
  <si>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</si>
  <si>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</si>
  <si>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</si>
  <si>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</si>
  <si>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</si>
  <si>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</si>
  <si>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</si>
  <si>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</si>
  <si>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</si>
  <si>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</si>
  <si>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</si>
  <si>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</si>
  <si>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</si>
  <si>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</si>
  <si>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</si>
  <si>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</si>
  <si>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</si>
  <si>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</si>
  <si>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</si>
  <si>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</si>
  <si>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</si>
  <si>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</si>
  <si>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</si>
  <si>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</si>
  <si>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</si>
  <si>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</si>
  <si>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</si>
  <si>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</si>
  <si>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</si>
  <si>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</si>
  <si>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</si>
  <si>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</si>
  <si>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</si>
  <si>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</si>
  <si>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</si>
  <si>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</si>
  <si>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</si>
  <si>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</si>
  <si>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</si>
  <si>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</si>
  <si>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</si>
  <si>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</si>
  <si>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</si>
  <si>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</si>
  <si>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</si>
  <si>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</si>
  <si>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</si>
  <si>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</si>
  <si>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</si>
  <si>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</si>
  <si>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</si>
  <si>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</si>
  <si>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</si>
  <si>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</si>
  <si>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</si>
  <si>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</si>
  <si>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</si>
  <si>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</si>
  <si>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</si>
  <si>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</si>
  <si>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</si>
  <si>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</si>
  <si>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</si>
  <si>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</si>
  <si>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</si>
  <si>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</si>
  <si>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</si>
  <si>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</si>
  <si>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</si>
  <si>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</si>
  <si>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</si>
  <si>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</si>
  <si>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</si>
  <si>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</si>
  <si>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</si>
  <si>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</si>
  <si>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</si>
  <si>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</si>
  <si>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</si>
  <si>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</si>
  <si>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</si>
  <si>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</si>
  <si>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</si>
  <si>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</si>
  <si>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</si>
  <si>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</si>
  <si>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</si>
  <si>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</si>
  <si>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</si>
  <si>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</si>
  <si>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</si>
  <si>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</si>
  <si>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</si>
  <si>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</si>
  <si>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</si>
  <si>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</si>
  <si>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</si>
  <si>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</si>
  <si>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</si>
  <si>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</si>
  <si>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</si>
  <si>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</si>
  <si>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</si>
  <si>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</si>
  <si>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</si>
  <si>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</si>
  <si>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</si>
  <si>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</si>
  <si>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</si>
  <si>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</si>
  <si>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</si>
  <si>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</si>
  <si>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</si>
  <si>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</si>
  <si>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</si>
  <si>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</si>
  <si>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</si>
  <si>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</si>
  <si>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</si>
  <si>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</si>
  <si>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</si>
  <si>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</si>
  <si>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</si>
  <si>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</si>
  <si>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</si>
  <si>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</si>
  <si>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</si>
  <si>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</si>
  <si>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</si>
  <si>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</si>
  <si>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</si>
  <si>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</si>
  <si>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</si>
  <si>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</si>
  <si>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</si>
  <si>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</si>
  <si>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</si>
  <si>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</si>
  <si>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</si>
  <si>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</si>
  <si>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</si>
  <si>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</si>
  <si>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</si>
  <si>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</si>
  <si>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</si>
  <si>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</si>
  <si>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</si>
  <si>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</si>
  <si>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</si>
  <si>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</si>
  <si>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</si>
  <si>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</si>
  <si>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</si>
  <si>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</si>
  <si>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</si>
  <si>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</si>
  <si>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</si>
  <si>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</si>
  <si>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</si>
  <si>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</si>
  <si>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</si>
  <si>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</si>
  <si>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</si>
  <si>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</si>
  <si>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</si>
  <si>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</si>
  <si>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</si>
  <si>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</si>
  <si>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</si>
  <si>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</si>
  <si>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</si>
  <si>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</si>
  <si>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</si>
  <si>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</si>
  <si>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</si>
  <si>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</si>
  <si>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</si>
  <si>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</si>
  <si>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</si>
  <si>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</si>
  <si>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</si>
  <si>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</si>
  <si>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</si>
  <si>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</si>
  <si>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</si>
  <si>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</si>
  <si>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</si>
  <si>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</si>
  <si>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</si>
  <si>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</si>
  <si>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</si>
  <si>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</si>
  <si>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</si>
  <si>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</si>
  <si>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</si>
  <si>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</si>
  <si>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</si>
  <si>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</si>
  <si>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</si>
  <si>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</si>
  <si>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</si>
  <si>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</si>
  <si>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</si>
  <si>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</si>
  <si>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</si>
  <si>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</si>
  <si>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</si>
  <si>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</si>
  <si>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</si>
  <si>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</si>
  <si>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</si>
  <si>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</si>
  <si>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</si>
  <si>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</si>
  <si>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</si>
  <si>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</si>
  <si>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</si>
  <si>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</si>
  <si>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</si>
  <si>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</si>
  <si>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</si>
  <si>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</si>
  <si>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</si>
  <si>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</si>
  <si>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</si>
  <si>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</si>
  <si>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</si>
  <si>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</si>
  <si>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</si>
  <si>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</si>
  <si>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</si>
  <si>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</si>
  <si>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</si>
  <si>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</si>
  <si>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</si>
  <si>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</si>
  <si>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</si>
  <si>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</si>
  <si>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</si>
  <si>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</si>
  <si>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</si>
  <si>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</si>
  <si>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</si>
  <si>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</si>
  <si>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</si>
  <si>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</si>
  <si>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</si>
  <si>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</si>
  <si>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</si>
  <si>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</si>
  <si>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</si>
  <si>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</si>
  <si>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</si>
  <si>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</si>
  <si>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</si>
  <si>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</si>
  <si>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</si>
  <si>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</si>
  <si>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</si>
  <si>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</si>
  <si>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</si>
  <si>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</si>
  <si>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</si>
  <si>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</si>
  <si>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</si>
  <si>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</si>
  <si>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</si>
  <si>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</si>
  <si>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</si>
  <si>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</si>
  <si>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</si>
  <si>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</si>
  <si>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</si>
  <si>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</si>
  <si>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</si>
  <si>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</si>
  <si>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</si>
  <si>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</si>
  <si>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</si>
  <si>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</si>
  <si>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</si>
  <si>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</si>
  <si>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</si>
  <si>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</si>
  <si>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</si>
  <si>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</si>
  <si>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</si>
  <si>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</si>
  <si>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</si>
  <si>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</si>
  <si>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</si>
  <si>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</si>
  <si>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</si>
  <si>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</si>
  <si>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</si>
  <si>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</si>
  <si>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</si>
  <si>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</si>
  <si>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</si>
  <si>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</si>
  <si>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</si>
  <si>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</si>
  <si>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</si>
  <si>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</si>
  <si>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</si>
  <si>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</si>
  <si>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</si>
  <si>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</si>
  <si>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</si>
  <si>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</si>
  <si>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</si>
  <si>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</si>
  <si>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</si>
  <si>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</si>
  <si>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</si>
  <si>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</si>
  <si>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</si>
  <si>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</si>
  <si>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</si>
  <si>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</si>
  <si>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</si>
  <si>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</si>
  <si>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</si>
  <si>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</si>
  <si>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</si>
  <si>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</si>
  <si>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</si>
  <si>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</si>
  <si>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</si>
  <si>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</si>
  <si>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</si>
  <si>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</si>
  <si>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</si>
  <si>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</si>
  <si>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</si>
  <si>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</si>
  <si>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</si>
  <si>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</si>
  <si>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</si>
  <si>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</si>
  <si>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</si>
  <si>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</si>
  <si>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</si>
  <si>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</si>
  <si>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</si>
  <si>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</si>
  <si>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</si>
  <si>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</si>
  <si>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</si>
  <si>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</si>
  <si>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</si>
  <si>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</si>
  <si>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</si>
  <si>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</si>
  <si>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</si>
  <si>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</si>
  <si>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</si>
  <si>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</si>
  <si>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</si>
  <si>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</si>
  <si>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</si>
  <si>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</si>
  <si>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</si>
  <si>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</si>
  <si>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</si>
  <si>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</si>
  <si>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</si>
  <si>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</si>
  <si>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</si>
  <si>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</si>
  <si>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</si>
  <si>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</si>
  <si>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</si>
  <si>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</si>
  <si>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</si>
  <si>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</si>
  <si>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</si>
  <si>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</si>
  <si>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</si>
  <si>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</si>
  <si>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</si>
  <si>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</si>
  <si>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</si>
  <si>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</si>
  <si>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</si>
  <si>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</si>
  <si>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</si>
  <si>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</si>
  <si>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</si>
  <si>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</si>
  <si>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</si>
  <si>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</si>
  <si>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</si>
  <si>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</si>
  <si>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</si>
  <si>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</si>
  <si>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</si>
  <si>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</si>
  <si>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</si>
  <si>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</si>
  <si>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</si>
  <si>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</si>
  <si>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</si>
  <si>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</si>
  <si>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</si>
  <si>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</si>
  <si>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</si>
  <si>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</si>
  <si>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</si>
  <si>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</si>
  <si>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</si>
  <si>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</si>
  <si>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</si>
  <si>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</si>
  <si>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</si>
  <si>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</si>
  <si>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</si>
  <si>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</si>
  <si>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</si>
  <si>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</si>
  <si>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</si>
  <si>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</si>
  <si>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</si>
  <si>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</si>
  <si>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</si>
  <si>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</si>
  <si>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</si>
  <si>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</si>
  <si>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</si>
  <si>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</si>
  <si>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</si>
  <si>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</si>
  <si>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</si>
  <si>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</si>
  <si>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</si>
  <si>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</si>
  <si>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</si>
  <si>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</si>
  <si>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</si>
  <si>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</si>
  <si>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</si>
  <si>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</si>
  <si>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</si>
  <si>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</si>
  <si>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</si>
  <si>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</si>
  <si>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</si>
  <si>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</si>
  <si>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</si>
  <si>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</si>
  <si>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</si>
  <si>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</si>
  <si>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</si>
  <si>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</si>
  <si>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</si>
  <si>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</si>
  <si>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</si>
  <si>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</si>
  <si>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</si>
  <si>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</si>
  <si>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</si>
  <si>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</si>
  <si>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</si>
  <si>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</si>
  <si>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</si>
  <si>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</si>
  <si>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</si>
  <si>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</si>
  <si>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</si>
  <si>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</si>
  <si>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</si>
  <si>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</si>
  <si>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</si>
  <si>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</si>
  <si>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</si>
  <si>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</si>
  <si>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</si>
  <si>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</si>
  <si>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</si>
  <si>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</si>
  <si>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</si>
  <si>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</si>
  <si>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</si>
  <si>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</si>
  <si>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</si>
  <si>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</si>
  <si>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</si>
  <si>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</si>
  <si>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</si>
  <si>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</si>
  <si>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</si>
  <si>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</si>
  <si>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</si>
  <si>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</si>
  <si>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</si>
  <si>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</si>
  <si>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</si>
  <si>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</si>
  <si>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</si>
  <si>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</si>
  <si>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</si>
  <si>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</si>
  <si>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</si>
  <si>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</si>
  <si>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</si>
  <si>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</si>
  <si>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</si>
  <si>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</si>
  <si>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</si>
  <si>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</si>
  <si>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</si>
  <si>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</si>
  <si>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</si>
  <si>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</si>
  <si>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</si>
  <si>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</si>
  <si>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</si>
  <si>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</si>
  <si>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</si>
  <si>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</si>
  <si>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</si>
  <si>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</si>
  <si>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</si>
  <si>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</si>
  <si>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</si>
  <si>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</si>
  <si>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</si>
  <si>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</si>
  <si>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</si>
  <si>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</si>
  <si>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</si>
  <si>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</si>
  <si>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</si>
  <si>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</si>
  <si>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</si>
  <si>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</si>
  <si>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</si>
  <si>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</si>
  <si>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</si>
  <si>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</si>
  <si>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</si>
  <si>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</si>
  <si>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</si>
  <si>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</si>
  <si>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</si>
  <si>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</si>
  <si>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</si>
  <si>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</si>
  <si>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</si>
  <si>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</si>
  <si>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</si>
  <si>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</si>
  <si>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</si>
  <si>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</si>
  <si>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</si>
  <si>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</si>
  <si>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</si>
  <si>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</si>
  <si>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</si>
  <si>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</si>
  <si>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</si>
  <si>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</si>
  <si>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</si>
  <si>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</si>
  <si>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</si>
  <si>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</si>
  <si>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</si>
  <si>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</si>
  <si>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</si>
  <si>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</si>
  <si>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</si>
  <si>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</si>
  <si>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</si>
  <si>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</si>
  <si>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</si>
  <si>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</si>
  <si>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</si>
  <si>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</si>
  <si>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</si>
  <si>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</si>
  <si>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</si>
  <si>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</si>
  <si>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</si>
  <si>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</si>
  <si>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</si>
  <si>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</si>
  <si>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</si>
  <si>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</si>
  <si>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</si>
  <si>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</si>
  <si>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</si>
  <si>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</si>
  <si>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</si>
  <si>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</si>
  <si>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</si>
  <si>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</si>
  <si>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</si>
  <si>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</si>
  <si>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</si>
  <si>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</si>
  <si>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</si>
  <si>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</si>
  <si>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</si>
  <si>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</si>
  <si>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</si>
  <si>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</si>
  <si>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</si>
  <si>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</si>
  <si>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</si>
  <si>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</si>
  <si>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</si>
  <si>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</si>
  <si>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</si>
  <si>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</si>
  <si>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</si>
  <si>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</si>
  <si>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</si>
  <si>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</si>
  <si>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</si>
  <si>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</si>
  <si>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</si>
  <si>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</si>
  <si>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</si>
  <si>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</si>
  <si>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</si>
  <si>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</si>
  <si>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</si>
  <si>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</si>
  <si>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</si>
  <si>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</si>
  <si>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</si>
  <si>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</si>
  <si>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</si>
  <si>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</si>
  <si>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</si>
  <si>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</si>
  <si>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</si>
  <si>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</si>
  <si>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</si>
  <si>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</si>
  <si>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</si>
  <si>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</si>
  <si>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</si>
  <si>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</si>
  <si>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</si>
  <si>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</si>
  <si>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</si>
  <si>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</si>
  <si>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</si>
  <si>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</si>
  <si>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</si>
  <si>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</si>
  <si>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</si>
  <si>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</si>
  <si>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</si>
  <si>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</si>
  <si>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</si>
  <si>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</si>
  <si>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</si>
  <si>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</si>
  <si>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</si>
  <si>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</si>
  <si>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</si>
  <si>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</si>
  <si>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</si>
  <si>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</si>
  <si>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</si>
  <si>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</si>
  <si>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</si>
  <si>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</si>
  <si>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</si>
  <si>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</si>
  <si>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</si>
  <si>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</si>
  <si>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</si>
  <si>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</si>
  <si>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</si>
  <si>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</si>
  <si>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</si>
  <si>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</si>
  <si>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</si>
  <si>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</si>
  <si>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</si>
  <si>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</si>
  <si>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</si>
  <si>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</si>
  <si>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</si>
  <si>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</si>
  <si>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</si>
  <si>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</si>
  <si>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</si>
  <si>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</si>
  <si>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</si>
  <si>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</si>
  <si>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</si>
  <si>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</si>
  <si>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</si>
  <si>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</si>
  <si>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</si>
  <si>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</si>
  <si>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</si>
  <si>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</si>
  <si>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</si>
  <si>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</si>
  <si>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</si>
  <si>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</si>
  <si>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</si>
  <si>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</si>
  <si>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</si>
  <si>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</si>
  <si>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</si>
  <si>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</si>
  <si>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</si>
  <si>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</si>
  <si>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</si>
  <si>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</si>
  <si>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</si>
  <si>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</si>
  <si>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</si>
  <si>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</si>
  <si>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</si>
  <si>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</si>
  <si>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</si>
  <si>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</si>
  <si>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</si>
  <si>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</si>
  <si>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</si>
  <si>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</si>
  <si>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</si>
  <si>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</si>
  <si>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</si>
  <si>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</si>
  <si>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</si>
  <si>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</si>
  <si>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</si>
  <si>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</si>
  <si>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</si>
  <si>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</si>
  <si>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</si>
  <si>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</si>
  <si>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</si>
  <si>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</si>
  <si>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</si>
  <si>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</si>
  <si>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</si>
  <si>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</si>
  <si>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</si>
  <si>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</si>
  <si>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</si>
  <si>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</si>
  <si>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</si>
  <si>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</si>
  <si>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</si>
  <si>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</si>
  <si>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</si>
  <si>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</si>
  <si>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</si>
  <si>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</si>
  <si>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</si>
  <si>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</si>
  <si>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</si>
  <si>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</si>
  <si>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</si>
  <si>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</si>
  <si>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</si>
  <si>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</si>
  <si>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</si>
  <si>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</si>
  <si>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</si>
  <si>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</si>
  <si>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</si>
  <si>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</si>
  <si>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</si>
  <si>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</si>
  <si>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</si>
  <si>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</si>
  <si>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</si>
  <si>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</si>
  <si>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</si>
  <si>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</si>
  <si>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</si>
  <si>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</si>
  <si>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</si>
  <si>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</si>
  <si>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</si>
  <si>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</si>
  <si>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</si>
  <si>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</si>
  <si>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</si>
  <si>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</si>
  <si>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</si>
  <si>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</si>
  <si>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</si>
  <si>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</si>
  <si>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</si>
  <si>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</si>
  <si>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</si>
  <si>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</si>
  <si>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</si>
  <si>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</si>
  <si>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</si>
  <si>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</si>
  <si>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</si>
  <si>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</si>
  <si>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</si>
  <si>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</si>
  <si>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</si>
  <si>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</si>
  <si>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</si>
  <si>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</si>
  <si>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</si>
  <si>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</si>
  <si>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</si>
  <si>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</si>
  <si>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</si>
  <si>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</si>
  <si>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</si>
  <si>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</si>
  <si>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</si>
  <si>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</si>
  <si>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</si>
  <si>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</si>
  <si>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</si>
  <si>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</si>
  <si>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</si>
  <si>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</si>
  <si>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</si>
  <si>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</si>
  <si>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</si>
  <si>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</si>
  <si>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</si>
  <si>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</si>
  <si>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</si>
  <si>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</si>
  <si>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</si>
  <si>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</si>
  <si>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</si>
  <si>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</si>
  <si>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</si>
  <si>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</si>
  <si>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</si>
  <si>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</si>
  <si>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</si>
  <si>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</si>
  <si>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</si>
  <si>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</si>
  <si>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</si>
  <si>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</si>
  <si>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</si>
  <si>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</si>
  <si>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</si>
  <si>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</si>
  <si>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</si>
  <si>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</si>
  <si>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</si>
  <si>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</si>
  <si>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</si>
  <si>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</si>
  <si>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</si>
  <si>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</si>
  <si>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</si>
  <si>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</si>
  <si>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</si>
  <si>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</si>
  <si>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</si>
  <si>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</si>
  <si>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</si>
  <si>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</si>
  <si>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</si>
  <si>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</si>
  <si>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</si>
  <si>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</si>
  <si>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</si>
  <si>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</si>
  <si>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</si>
  <si>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</si>
  <si>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</si>
  <si>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</si>
  <si>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</si>
  <si>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</si>
  <si>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</si>
  <si>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</si>
  <si>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</si>
  <si>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</si>
  <si>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</si>
  <si>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</si>
  <si>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</si>
  <si>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</si>
  <si>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</si>
  <si>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</si>
  <si>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</si>
  <si>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</si>
  <si>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</si>
  <si>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</si>
  <si>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</si>
  <si>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</si>
  <si>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</si>
  <si>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</si>
  <si>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</si>
  <si>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</si>
  <si>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</si>
  <si>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</si>
  <si>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</si>
  <si>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</si>
  <si>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</si>
  <si>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</si>
  <si>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</si>
  <si>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</si>
  <si>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</si>
  <si>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</si>
  <si>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</si>
  <si>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</si>
  <si>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</si>
  <si>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</si>
  <si>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</si>
  <si>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</si>
  <si>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</si>
  <si>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</si>
  <si>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</si>
  <si>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</si>
  <si>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</si>
  <si>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</si>
  <si>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</si>
  <si>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</si>
  <si>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</si>
  <si>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</si>
  <si>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</si>
  <si>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</si>
  <si>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</si>
  <si>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</si>
  <si>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</si>
  <si>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</si>
  <si>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</si>
  <si>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</si>
  <si>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</si>
  <si>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</si>
  <si>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</si>
  <si>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</si>
  <si>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</si>
  <si>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</si>
  <si>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</si>
  <si>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</si>
  <si>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</si>
  <si>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</si>
  <si>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</si>
  <si>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</si>
  <si>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</si>
  <si>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</si>
  <si>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</si>
  <si>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</si>
  <si>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</si>
  <si>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</si>
  <si>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</si>
  <si>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</si>
  <si>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</si>
  <si>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</si>
  <si>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</si>
  <si>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</si>
  <si>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</si>
  <si>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</si>
  <si>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</si>
  <si>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</si>
  <si>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</si>
  <si>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</si>
  <si>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</si>
  <si>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</si>
  <si>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</si>
  <si>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</si>
  <si>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</si>
  <si>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</si>
  <si>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</si>
  <si>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</si>
  <si>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</si>
  <si>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</si>
  <si>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</si>
  <si>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</si>
  <si>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</si>
  <si>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</si>
  <si>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</si>
  <si>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</si>
  <si>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</si>
  <si>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</si>
  <si>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</si>
  <si>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</si>
  <si>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</si>
  <si>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</si>
  <si>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</si>
  <si>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</si>
  <si>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</si>
  <si>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</si>
  <si>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</si>
  <si>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</si>
  <si>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</si>
  <si>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</si>
  <si>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</si>
  <si>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</si>
  <si>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</si>
  <si>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</si>
  <si>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</si>
  <si>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</si>
  <si>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</si>
  <si>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</si>
  <si>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</si>
  <si>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</si>
  <si>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</si>
  <si>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</si>
  <si>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</si>
  <si>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</si>
  <si>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</si>
  <si>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</si>
  <si>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</si>
  <si>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</si>
  <si>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</si>
  <si>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</si>
  <si>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</si>
  <si>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</si>
  <si>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</si>
  <si>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</si>
  <si>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</si>
  <si>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</si>
  <si>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</si>
  <si>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</si>
  <si>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</si>
  <si>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</si>
  <si>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</si>
  <si>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</si>
  <si>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</si>
  <si>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</si>
  <si>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</si>
  <si>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</si>
  <si>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</si>
  <si>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</si>
  <si>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</si>
  <si>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</si>
  <si>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</si>
  <si>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</si>
  <si>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</si>
  <si>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</si>
  <si>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</si>
  <si>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</si>
  <si>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</si>
  <si>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</si>
  <si>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</si>
  <si>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</si>
  <si>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</si>
  <si>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</si>
  <si>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</si>
  <si>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</si>
  <si>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</si>
  <si>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</si>
  <si>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</si>
  <si>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</si>
  <si>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</si>
  <si>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</si>
  <si>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</si>
  <si>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</si>
  <si>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</si>
  <si>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</si>
  <si>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</si>
  <si>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</si>
  <si>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</si>
  <si>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</si>
  <si>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</si>
  <si>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</si>
  <si>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</si>
  <si>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</si>
  <si>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</si>
  <si>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</si>
  <si>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</si>
  <si>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</si>
  <si>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</si>
  <si>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</si>
  <si>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</si>
  <si>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</si>
  <si>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</si>
  <si>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</si>
  <si>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</si>
  <si>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</si>
  <si>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</si>
  <si>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</si>
  <si>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</si>
  <si>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</si>
  <si>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</si>
  <si>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</si>
  <si>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</si>
  <si>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</si>
  <si>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</si>
  <si>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</si>
  <si>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</si>
  <si>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</si>
  <si>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</si>
  <si>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</si>
  <si>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</si>
  <si>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</si>
  <si>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</si>
  <si>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</si>
  <si>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</si>
  <si>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</si>
  <si>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</si>
  <si>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</si>
  <si>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</si>
  <si>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</si>
  <si>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</si>
  <si>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</si>
  <si>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</si>
  <si>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</si>
  <si>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</si>
  <si>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</si>
  <si>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</si>
  <si>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</si>
  <si>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</si>
  <si>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</si>
  <si>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</si>
  <si>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</si>
  <si>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</si>
  <si>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</si>
  <si>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</si>
  <si>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</si>
  <si>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</si>
  <si>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</si>
  <si>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</si>
  <si>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</si>
  <si>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</si>
  <si>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</si>
  <si>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</si>
  <si>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</si>
  <si>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</si>
  <si>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</si>
  <si>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</si>
  <si>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</si>
  <si>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</si>
  <si>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</si>
  <si>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</si>
  <si>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</si>
  <si>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</si>
  <si>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</si>
  <si>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</si>
  <si>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</si>
  <si>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</si>
  <si>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</si>
  <si>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</si>
  <si>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</si>
  <si>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</si>
  <si>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</si>
  <si>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</si>
  <si>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</si>
  <si>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</si>
  <si>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</si>
  <si>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</si>
  <si>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</si>
  <si>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</si>
  <si>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</si>
  <si>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</si>
  <si>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</si>
  <si>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</si>
  <si>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</si>
  <si>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</si>
  <si>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</si>
  <si>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</si>
  <si>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</si>
  <si>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</si>
  <si>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</si>
  <si>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</si>
  <si>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</si>
  <si>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</si>
  <si>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</si>
  <si>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</si>
  <si>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</si>
  <si>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</si>
  <si>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</si>
  <si>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</si>
  <si>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</si>
  <si>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</si>
  <si>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</si>
  <si>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</si>
  <si>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</si>
  <si>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</si>
  <si>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</si>
  <si>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</si>
  <si>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</si>
  <si>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</si>
  <si>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</si>
  <si>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</si>
  <si>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</si>
  <si>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</si>
  <si>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</si>
  <si>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</si>
  <si>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</si>
  <si>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</si>
  <si>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</si>
  <si>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</si>
  <si>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</si>
  <si>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</si>
  <si>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</si>
  <si>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</si>
  <si>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</si>
  <si>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</si>
  <si>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</si>
  <si>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</si>
  <si>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</si>
  <si>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</si>
  <si>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</si>
  <si>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</si>
  <si>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</si>
  <si>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</si>
  <si>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</si>
  <si>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</si>
  <si>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</si>
  <si>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</si>
  <si>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</si>
  <si>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</si>
  <si>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</si>
  <si>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</si>
  <si>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</si>
  <si>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</si>
  <si>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</si>
  <si>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</si>
  <si>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</si>
  <si>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</si>
  <si>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</si>
  <si>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</si>
  <si>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</si>
  <si>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</si>
  <si>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</si>
  <si>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</si>
  <si>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</si>
  <si>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</si>
  <si>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</si>
  <si>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</si>
  <si>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</si>
  <si>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</si>
  <si>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</si>
  <si>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</si>
  <si>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</si>
  <si>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</si>
  <si>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</si>
  <si>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</si>
  <si>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</si>
  <si>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</si>
  <si>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</si>
  <si>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</si>
  <si>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</si>
  <si>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</si>
  <si>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</si>
  <si>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</si>
  <si>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</si>
  <si>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</si>
  <si>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</si>
  <si>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</si>
  <si>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</si>
  <si>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</si>
  <si>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</si>
  <si>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</si>
  <si>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</si>
  <si>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</si>
  <si>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</si>
  <si>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</si>
  <si>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</si>
  <si>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</si>
  <si>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</si>
  <si>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</si>
  <si>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</si>
  <si>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</si>
  <si>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</si>
  <si>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</si>
  <si>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</si>
  <si>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</si>
  <si>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</si>
  <si>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</si>
  <si>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</si>
  <si>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</si>
  <si>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</si>
  <si>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</si>
  <si>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</si>
  <si>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</si>
  <si>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</si>
  <si>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</si>
  <si>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</si>
  <si>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</si>
  <si>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</si>
  <si>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</si>
  <si>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</si>
  <si>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</si>
  <si>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</si>
  <si>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</si>
  <si>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</si>
  <si>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</si>
  <si>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</si>
  <si>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</si>
  <si>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</si>
  <si>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</si>
  <si>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</si>
  <si>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</si>
  <si>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</si>
  <si>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</si>
  <si>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</si>
  <si>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</si>
  <si>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</si>
  <si>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</si>
  <si>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</si>
  <si>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</si>
  <si>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</si>
  <si>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</si>
  <si>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</si>
  <si>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</si>
  <si>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</si>
  <si>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</si>
  <si>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</si>
  <si>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</si>
  <si>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</si>
  <si>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</si>
  <si>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</si>
  <si>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</si>
  <si>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</si>
  <si>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</si>
  <si>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</si>
  <si>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</si>
  <si>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</si>
  <si>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</si>
  <si>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</si>
  <si>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</si>
  <si>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</si>
  <si>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</si>
  <si>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</si>
  <si>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</si>
  <si>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</si>
  <si>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</si>
  <si>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</si>
  <si>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</si>
  <si>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</si>
  <si>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</si>
  <si>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</si>
  <si>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</si>
  <si>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</si>
  <si>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</si>
  <si>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</si>
  <si>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</si>
  <si>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</si>
  <si>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</si>
  <si>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</si>
  <si>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</si>
  <si>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</si>
  <si>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</si>
  <si>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</si>
  <si>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</si>
  <si>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</si>
  <si>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</si>
  <si>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</si>
  <si>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</si>
  <si>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</si>
  <si>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</si>
  <si>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</si>
  <si>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</si>
  <si>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</si>
  <si>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</si>
  <si>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</si>
  <si>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</si>
  <si>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</si>
  <si>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</si>
  <si>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</si>
  <si>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</si>
  <si>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</si>
  <si>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</si>
  <si>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</si>
  <si>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</si>
  <si>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</si>
  <si>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</si>
  <si>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</si>
  <si>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</si>
  <si>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</si>
  <si>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</si>
  <si>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</si>
  <si>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</si>
  <si>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</si>
  <si>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</si>
  <si>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</si>
  <si>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</si>
  <si>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</si>
  <si>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</si>
  <si>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</si>
  <si>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</si>
  <si>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</si>
  <si>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</si>
  <si>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</si>
  <si>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</si>
  <si>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</si>
  <si>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</si>
  <si>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</si>
  <si>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</si>
  <si>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</si>
  <si>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</si>
  <si>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</si>
  <si>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</si>
  <si>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</si>
  <si>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</si>
  <si>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</si>
  <si>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</si>
  <si>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</si>
  <si>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</si>
  <si>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</si>
  <si>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</si>
  <si>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</si>
  <si>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</si>
  <si>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</si>
  <si>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</si>
  <si>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</si>
  <si>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</si>
  <si>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</si>
  <si>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</si>
  <si>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</si>
  <si>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</si>
  <si>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</si>
  <si>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</si>
  <si>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</si>
  <si>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</si>
  <si>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</si>
  <si>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</si>
  <si>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</si>
  <si>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</si>
  <si>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</si>
  <si>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</si>
  <si>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</si>
  <si>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</si>
  <si>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</si>
  <si>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</si>
  <si>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</si>
  <si>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</si>
  <si>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</si>
  <si>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</si>
  <si>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</si>
  <si>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</si>
  <si>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</si>
  <si>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</si>
  <si>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</si>
  <si>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</si>
  <si>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</si>
  <si>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</si>
  <si>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</si>
  <si>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</si>
  <si>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</si>
  <si>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</si>
  <si>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</si>
  <si>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</si>
  <si>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</si>
  <si>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</si>
  <si>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</si>
  <si>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</si>
  <si>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</si>
  <si>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</si>
  <si>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</si>
  <si>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</si>
  <si>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</si>
  <si>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</si>
  <si>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</si>
  <si>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</si>
  <si>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</si>
  <si>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</si>
  <si>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</si>
  <si>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</si>
  <si>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</si>
  <si>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</si>
  <si>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</si>
  <si>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</si>
  <si>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</si>
  <si>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</si>
  <si>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</si>
  <si>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</si>
  <si>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</si>
  <si>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</si>
  <si>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</si>
  <si>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</si>
  <si>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</si>
  <si>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</si>
  <si>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</si>
  <si>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</si>
  <si>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</si>
  <si>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</si>
  <si>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</si>
  <si>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</si>
  <si>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</si>
  <si>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</si>
  <si>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</si>
  <si>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</si>
  <si>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</si>
  <si>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</si>
  <si>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</si>
  <si>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</si>
  <si>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</si>
  <si>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</si>
  <si>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</si>
  <si>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</si>
  <si>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</si>
  <si>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</si>
  <si>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</si>
  <si>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</si>
  <si>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</si>
  <si>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</si>
  <si>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</si>
  <si>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</si>
  <si>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</si>
  <si>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</si>
  <si>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</si>
  <si>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</si>
  <si>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</si>
  <si>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</si>
  <si>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</si>
  <si>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</si>
  <si>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</si>
  <si>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</si>
  <si>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</si>
  <si>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</si>
  <si>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</si>
  <si>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</si>
  <si>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</si>
  <si>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</si>
  <si>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</si>
  <si>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</si>
  <si>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</si>
  <si>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</si>
  <si>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</si>
  <si>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</si>
  <si>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</si>
  <si>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</si>
  <si>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</si>
  <si>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</si>
  <si>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</si>
  <si>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</si>
  <si>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</si>
  <si>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</si>
  <si>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</si>
  <si>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</si>
  <si>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</si>
  <si>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</si>
  <si>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</si>
  <si>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</si>
  <si>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</si>
  <si>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</si>
  <si>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</si>
  <si>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</si>
  <si>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</si>
  <si>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</si>
  <si>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</si>
  <si>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</si>
  <si>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</si>
  <si>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</si>
  <si>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</si>
  <si>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</si>
  <si>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</si>
  <si>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</si>
  <si>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</si>
  <si>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</si>
  <si>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</si>
  <si>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</si>
  <si>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</si>
  <si>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</si>
  <si>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</si>
  <si>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</si>
  <si>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</si>
  <si>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</si>
  <si>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</si>
  <si>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</si>
  <si>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</si>
  <si>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</si>
  <si>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</si>
  <si>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</si>
  <si>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</si>
  <si>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</si>
  <si>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</si>
  <si>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</si>
  <si>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</si>
  <si>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</si>
  <si>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</si>
  <si>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</si>
  <si>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</si>
  <si>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</si>
  <si>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</si>
  <si>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</si>
  <si>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</si>
  <si>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</si>
  <si>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</si>
  <si>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</si>
  <si>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</si>
  <si>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</si>
  <si>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</si>
  <si>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</si>
  <si>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</si>
  <si>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</si>
  <si>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</si>
  <si>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</si>
  <si>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</si>
  <si>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</si>
  <si>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</si>
  <si>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</si>
  <si>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</si>
  <si>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</si>
  <si>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</si>
  <si>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</si>
  <si>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</si>
  <si>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</si>
  <si>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</si>
  <si>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</si>
  <si>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</si>
  <si>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</si>
  <si>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</si>
  <si>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</si>
  <si>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</si>
  <si>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</si>
  <si>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</si>
  <si>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</si>
  <si>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</si>
  <si>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</si>
  <si>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</si>
  <si>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</si>
  <si>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</si>
  <si>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</si>
  <si>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</si>
  <si>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</si>
  <si>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</si>
  <si>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</si>
  <si>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</si>
  <si>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</si>
  <si>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</si>
  <si>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</si>
  <si>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</si>
  <si>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</si>
  <si>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</si>
  <si>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</si>
  <si>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</si>
  <si>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</si>
  <si>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</si>
  <si>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</si>
  <si>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</si>
  <si>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</si>
  <si>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</si>
  <si>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</si>
  <si>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</si>
  <si>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</si>
  <si>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</si>
  <si>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</si>
  <si>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</si>
  <si>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</si>
  <si>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</si>
  <si>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</si>
  <si>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</si>
  <si>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</si>
  <si>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</si>
  <si>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</si>
  <si>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</si>
  <si>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</si>
  <si>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</si>
  <si>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</si>
  <si>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</si>
  <si>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</si>
  <si>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</si>
  <si>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</si>
  <si>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</si>
  <si>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</si>
  <si>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</si>
  <si>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</si>
  <si>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</si>
  <si>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</si>
  <si>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</si>
  <si>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</si>
  <si>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</si>
  <si>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</si>
  <si>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</si>
  <si>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</si>
  <si>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</si>
  <si>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</si>
  <si>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</si>
  <si>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</si>
  <si>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</si>
  <si>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</si>
  <si>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</si>
  <si>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</si>
  <si>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</si>
  <si>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</si>
  <si>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</si>
  <si>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</si>
  <si>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</si>
  <si>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</si>
  <si>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</si>
  <si>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</si>
  <si>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</si>
  <si>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</si>
  <si>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</si>
  <si>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</si>
  <si>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</si>
  <si>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</si>
  <si>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</si>
  <si>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</si>
  <si>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</si>
  <si>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</si>
  <si>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</si>
  <si>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</si>
  <si>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</si>
  <si>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</si>
  <si>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</si>
  <si>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</si>
  <si>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</si>
  <si>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</si>
  <si>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</si>
  <si>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</si>
  <si>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</si>
  <si>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</si>
  <si>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</si>
  <si>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</si>
  <si>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</si>
  <si>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</si>
  <si>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</si>
  <si>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</si>
  <si>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</si>
  <si>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</si>
  <si>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</si>
  <si>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</si>
  <si>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</si>
  <si>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</si>
  <si>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</si>
  <si>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</si>
  <si>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</si>
  <si>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</si>
  <si>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</si>
  <si>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</si>
  <si>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</si>
  <si>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</si>
  <si>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</si>
  <si>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</si>
  <si>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</si>
  <si>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</si>
  <si>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</si>
  <si>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</si>
  <si>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</si>
  <si>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</si>
  <si>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</si>
  <si>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</si>
  <si>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</si>
  <si>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</si>
  <si>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</si>
  <si>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</si>
  <si>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</si>
  <si>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</si>
  <si>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</si>
  <si>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</si>
  <si>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</si>
  <si>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</si>
  <si>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</si>
  <si>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</si>
  <si>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</si>
  <si>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</si>
  <si>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</si>
  <si>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</si>
  <si>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</si>
  <si>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</si>
  <si>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</si>
  <si>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</si>
  <si>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</si>
  <si>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</si>
  <si>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</si>
  <si>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</si>
  <si>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</si>
  <si>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</si>
  <si>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</si>
  <si>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</si>
  <si>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</si>
  <si>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</si>
  <si>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</si>
  <si>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</si>
  <si>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</si>
  <si>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</si>
  <si>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</si>
  <si>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</si>
  <si>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</si>
  <si>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</si>
  <si>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</si>
  <si>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</si>
  <si>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</si>
  <si>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</si>
  <si>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</si>
  <si>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</si>
  <si>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</si>
  <si>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</si>
  <si>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</si>
  <si>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</si>
  <si>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</si>
  <si>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</si>
  <si>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</si>
  <si>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</si>
  <si>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</si>
  <si>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</si>
  <si>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</si>
  <si>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</si>
  <si>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</si>
  <si>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</si>
  <si>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</si>
  <si>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</si>
  <si>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</si>
  <si>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</si>
  <si>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</si>
  <si>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</si>
  <si>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</si>
  <si>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</si>
  <si>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</si>
  <si>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</si>
  <si>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</si>
  <si>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</si>
  <si>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</si>
  <si>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</si>
  <si>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</si>
  <si>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</si>
  <si>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</si>
  <si>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</si>
  <si>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</si>
  <si>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</si>
  <si>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</si>
  <si>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</si>
  <si>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</si>
  <si>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</si>
  <si>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</si>
  <si>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</si>
  <si>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</si>
  <si>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</si>
  <si>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</si>
  <si>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</si>
  <si>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</si>
  <si>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</si>
  <si>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</si>
  <si>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</si>
  <si>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</si>
  <si>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</si>
  <si>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</si>
  <si>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</si>
  <si>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</si>
  <si>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</si>
  <si>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</si>
  <si>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</si>
  <si>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</si>
  <si>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</si>
  <si>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</si>
  <si>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</si>
  <si>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</si>
  <si>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</si>
  <si>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</si>
  <si>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</si>
  <si>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</si>
  <si>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</si>
  <si>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</si>
  <si>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</si>
  <si>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</si>
  <si>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</si>
  <si>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</si>
  <si>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</si>
  <si>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</si>
  <si>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</si>
  <si>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</si>
  <si>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</si>
  <si>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</si>
  <si>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</si>
  <si>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</si>
  <si>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</si>
  <si>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</si>
  <si>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</si>
  <si>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</si>
  <si>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</si>
  <si>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</si>
  <si>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</si>
  <si>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</si>
  <si>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</si>
  <si>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</si>
  <si>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</si>
  <si>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</si>
  <si>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</si>
  <si>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</si>
  <si>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</si>
  <si>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</si>
  <si>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</si>
  <si>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</si>
  <si>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</si>
  <si>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</si>
  <si>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</si>
  <si>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</si>
  <si>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</si>
  <si>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</si>
  <si>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</si>
  <si>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</si>
  <si>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</si>
  <si>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</si>
  <si>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</si>
  <si>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</si>
  <si>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</si>
  <si>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</si>
  <si>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</si>
  <si>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</si>
  <si>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</si>
  <si>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</si>
  <si>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</si>
  <si>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</si>
  <si>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</si>
  <si>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</si>
  <si>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</si>
  <si>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</si>
  <si>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</si>
  <si>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</si>
  <si>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</si>
  <si>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</si>
  <si>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</si>
  <si>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</si>
  <si>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</si>
  <si>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</si>
  <si>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</si>
  <si>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</si>
  <si>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</si>
  <si>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</si>
  <si>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</si>
  <si>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</si>
  <si>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</si>
  <si>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</si>
  <si>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</si>
  <si>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</si>
  <si>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</si>
  <si>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</si>
  <si>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</si>
  <si>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</si>
  <si>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</si>
  <si>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</si>
  <si>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</si>
  <si>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</si>
  <si>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</si>
  <si>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</si>
  <si>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</si>
  <si>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</si>
  <si>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</si>
  <si>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</si>
  <si>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</si>
  <si>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</si>
  <si>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</si>
  <si>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</si>
  <si>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</si>
  <si>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</si>
  <si>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</si>
  <si>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</si>
  <si>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</si>
  <si>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</si>
  <si>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</si>
  <si>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</si>
  <si>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</si>
  <si>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</si>
  <si>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</si>
  <si>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</si>
  <si>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</si>
  <si>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</si>
  <si>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</si>
  <si>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</si>
  <si>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</si>
  <si>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</si>
  <si>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</si>
  <si>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</si>
  <si>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</si>
  <si>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</si>
  <si>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</si>
  <si>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</si>
  <si>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</si>
  <si>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</si>
  <si>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</si>
  <si>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</si>
  <si>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</si>
  <si>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</si>
  <si>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</si>
  <si>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</si>
  <si>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</si>
  <si>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</si>
  <si>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</si>
  <si>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</si>
  <si>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</si>
  <si>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</si>
  <si>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</si>
  <si>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</si>
  <si>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</si>
  <si>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</si>
  <si>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</si>
  <si>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</si>
  <si>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</si>
  <si>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</si>
  <si>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</si>
  <si>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</si>
  <si>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</si>
  <si>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</si>
  <si>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</si>
  <si>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</si>
  <si>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</si>
  <si>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</si>
  <si>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</si>
  <si>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</si>
  <si>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</si>
  <si>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</si>
  <si>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</si>
  <si>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</si>
  <si>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</si>
  <si>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</si>
  <si>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</si>
  <si>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</si>
  <si>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</si>
  <si>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</si>
  <si>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</si>
  <si>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</si>
  <si>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</si>
  <si>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</si>
  <si>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</si>
  <si>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</si>
  <si>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</si>
  <si>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</si>
  <si>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</si>
  <si>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</si>
  <si>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</si>
  <si>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</si>
  <si>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</si>
  <si>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</si>
  <si>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</si>
  <si>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</si>
  <si>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</si>
  <si>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</si>
  <si>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</si>
  <si>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</si>
  <si>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</si>
  <si>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</si>
  <si>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</si>
  <si>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</si>
  <si>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</si>
  <si>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</si>
  <si>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</si>
  <si>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</si>
  <si>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</si>
  <si>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</si>
  <si>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</si>
  <si>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</si>
  <si>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</si>
  <si>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</si>
  <si>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</si>
  <si>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</si>
  <si>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</si>
  <si>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</si>
  <si>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</si>
  <si>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</si>
  <si>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</si>
  <si>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</si>
  <si>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</si>
  <si>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</si>
  <si>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</si>
  <si>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</si>
  <si>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</si>
  <si>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</si>
  <si>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</si>
  <si>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</si>
  <si>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</si>
  <si>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</si>
  <si>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</si>
  <si>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</si>
  <si>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</si>
  <si>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</si>
  <si>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</si>
  <si>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</si>
  <si>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</si>
  <si>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</si>
  <si>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</si>
  <si>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</si>
  <si>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</si>
  <si>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</si>
  <si>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</si>
  <si>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</si>
  <si>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</si>
  <si>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</si>
  <si>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</si>
  <si>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</si>
  <si>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</si>
  <si>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</si>
  <si>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</si>
  <si>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</si>
  <si>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</si>
  <si>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</si>
  <si>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</si>
  <si>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</si>
  <si>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</si>
  <si>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</si>
  <si>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</si>
  <si>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</si>
  <si>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</si>
  <si>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</si>
  <si>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</si>
  <si>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</si>
  <si>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</si>
  <si>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</si>
  <si>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</si>
  <si>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</si>
  <si>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</si>
  <si>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</si>
  <si>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</si>
  <si>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</si>
  <si>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</si>
  <si>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</si>
  <si>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</si>
  <si>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</si>
  <si>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</si>
  <si>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</si>
  <si>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</si>
  <si>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</si>
  <si>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</si>
  <si>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</si>
  <si>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</si>
  <si>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</si>
  <si>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</si>
  <si>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</si>
  <si>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</si>
  <si>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</si>
  <si>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</si>
  <si>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</si>
  <si>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</si>
  <si>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</si>
  <si>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</si>
  <si>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</si>
  <si>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</si>
  <si>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</si>
  <si>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</si>
  <si>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</si>
  <si>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</si>
  <si>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</si>
  <si>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</si>
  <si>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</si>
  <si>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</si>
  <si>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</si>
  <si>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</si>
  <si>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</si>
  <si>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</si>
  <si>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</si>
  <si>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</si>
  <si>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</si>
  <si>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</si>
  <si>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</si>
  <si>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</si>
  <si>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</si>
  <si>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</si>
  <si>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</si>
  <si>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</si>
  <si>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</si>
  <si>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</si>
  <si>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</si>
  <si>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</si>
  <si>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</si>
  <si>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</si>
  <si>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</si>
  <si>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</si>
  <si>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</si>
  <si>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</si>
  <si>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</si>
  <si>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</si>
  <si>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</si>
  <si>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</si>
  <si>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</si>
  <si>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</si>
  <si>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</si>
  <si>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</si>
  <si>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</si>
  <si>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</si>
  <si>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</si>
  <si>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</si>
  <si>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</si>
  <si>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</si>
  <si>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</si>
  <si>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</si>
  <si>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</si>
  <si>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</si>
  <si>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</si>
  <si>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</si>
  <si>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</si>
  <si>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</si>
  <si>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</si>
  <si>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</si>
  <si>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</si>
  <si>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</si>
  <si>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</si>
  <si>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</si>
  <si>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</si>
  <si>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</si>
  <si>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</si>
  <si>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</si>
  <si>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</si>
  <si>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</si>
  <si>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</si>
  <si>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</si>
  <si>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</si>
  <si>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</si>
  <si>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</si>
  <si>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</si>
  <si>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</si>
  <si>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</si>
  <si>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</si>
  <si>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</si>
  <si>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</si>
  <si>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</si>
  <si>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</si>
  <si>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</si>
  <si>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</si>
  <si>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</si>
  <si>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</si>
  <si>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</si>
  <si>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</si>
  <si>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</si>
  <si>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</si>
  <si>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</si>
  <si>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</si>
  <si>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</si>
  <si>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</si>
  <si>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</si>
  <si>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</si>
  <si>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</si>
  <si>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</si>
  <si>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</si>
  <si>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</si>
  <si>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</si>
  <si>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</si>
  <si>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</si>
  <si>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</si>
  <si>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</si>
  <si>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</si>
  <si>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</si>
  <si>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</si>
  <si>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</si>
  <si>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</si>
  <si>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</si>
  <si>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</si>
  <si>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</si>
  <si>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</si>
  <si>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</si>
  <si>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</si>
  <si>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</si>
  <si>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</si>
  <si>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</si>
  <si>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</si>
  <si>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</si>
  <si>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</si>
  <si>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</si>
  <si>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</si>
  <si>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</si>
  <si>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</si>
  <si>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</si>
  <si>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</si>
  <si>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</si>
  <si>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</si>
  <si>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</si>
  <si>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</si>
  <si>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</si>
  <si>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</si>
  <si>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</si>
  <si>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</si>
  <si>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</si>
  <si>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</si>
  <si>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</si>
  <si>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</si>
  <si>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</si>
  <si>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</si>
  <si>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</si>
  <si>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</si>
  <si>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</si>
  <si>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</si>
  <si>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</si>
  <si>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</si>
  <si>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</si>
  <si>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</si>
  <si>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</si>
  <si>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</si>
  <si>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</si>
  <si>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</si>
  <si>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</si>
  <si>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</si>
  <si>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</si>
  <si>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</si>
  <si>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</si>
  <si>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</si>
  <si>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</si>
  <si>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</si>
  <si>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</si>
  <si>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</si>
  <si>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</si>
  <si>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</si>
  <si>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</si>
  <si>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</si>
  <si>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</si>
  <si>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</si>
  <si>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</si>
  <si>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</si>
  <si>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</si>
  <si>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</si>
  <si>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</si>
  <si>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</si>
  <si>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</si>
  <si>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</si>
  <si>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</si>
  <si>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</si>
  <si>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</si>
  <si>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</si>
  <si>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</si>
  <si>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</si>
  <si>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</si>
  <si>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</si>
  <si>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</si>
  <si>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</si>
  <si>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</si>
  <si>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</si>
  <si>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</si>
  <si>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</si>
  <si>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</si>
  <si>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</si>
  <si>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</si>
  <si>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</si>
  <si>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</si>
  <si>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</si>
  <si>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</si>
  <si>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</si>
  <si>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</si>
  <si>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</si>
  <si>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</si>
  <si>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</si>
  <si>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</si>
  <si>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</si>
  <si>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</si>
  <si>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</si>
  <si>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</si>
  <si>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</si>
  <si>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</si>
  <si>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</si>
  <si>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</si>
  <si>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</si>
  <si>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</si>
  <si>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</si>
  <si>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</si>
  <si>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</si>
  <si>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</si>
  <si>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</si>
  <si>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</si>
  <si>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</si>
  <si>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</si>
  <si>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</si>
  <si>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</si>
  <si>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</si>
  <si>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</si>
  <si>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</si>
  <si>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</si>
  <si>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</si>
  <si>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</si>
  <si>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</si>
  <si>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</si>
  <si>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</si>
  <si>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</si>
  <si>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</si>
  <si>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</si>
  <si>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</si>
  <si>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</si>
  <si>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</si>
  <si>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</si>
  <si>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</si>
  <si>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</si>
  <si>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</si>
  <si>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</si>
  <si>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</si>
  <si>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</si>
  <si>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</si>
  <si>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</si>
  <si>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</si>
  <si>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</si>
  <si>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</si>
  <si>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</si>
  <si>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</si>
  <si>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</si>
  <si>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</si>
  <si>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</si>
  <si>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</si>
  <si>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</si>
  <si>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</si>
  <si>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</si>
  <si>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</si>
  <si>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</si>
  <si>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</si>
  <si>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</si>
  <si>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</si>
  <si>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</si>
  <si>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</si>
  <si>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</si>
  <si>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</si>
  <si>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</si>
  <si>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</si>
  <si>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</si>
  <si>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</si>
  <si>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</si>
  <si>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</si>
  <si>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</si>
  <si>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</si>
  <si>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</si>
  <si>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</si>
  <si>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</si>
  <si>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</si>
  <si>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</si>
  <si>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</si>
  <si>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</si>
  <si>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</si>
  <si>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</si>
  <si>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</si>
  <si>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</si>
  <si>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</si>
  <si>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</si>
  <si>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</si>
  <si>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</si>
  <si>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</si>
  <si>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</si>
  <si>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</si>
  <si>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</si>
  <si>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</si>
  <si>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</si>
  <si>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</si>
  <si>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</si>
  <si>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</si>
  <si>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</si>
  <si>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</si>
  <si>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</si>
  <si>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</si>
  <si>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</si>
  <si>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</si>
  <si>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</si>
  <si>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</si>
  <si>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</si>
  <si>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</si>
  <si>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</si>
  <si>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</si>
  <si>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</si>
  <si>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</si>
  <si>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</si>
  <si>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</si>
  <si>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</si>
  <si>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</si>
  <si>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</si>
  <si>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</si>
  <si>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</si>
  <si>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</si>
  <si>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</si>
  <si>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</si>
  <si>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</si>
  <si>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</si>
  <si>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</si>
  <si>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</si>
  <si>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</si>
  <si>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</si>
  <si>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</si>
  <si>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</si>
  <si>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</si>
  <si>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</si>
  <si>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</si>
  <si>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</si>
  <si>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</si>
  <si>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</si>
  <si>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</si>
  <si>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</si>
  <si>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</si>
  <si>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</si>
  <si>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</si>
  <si>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</si>
  <si>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</si>
  <si>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</si>
  <si>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</si>
  <si>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</si>
  <si>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</si>
  <si>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</si>
  <si>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</si>
  <si>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</si>
  <si>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</si>
  <si>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</si>
  <si>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</si>
  <si>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</si>
  <si>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</si>
  <si>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</si>
  <si>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</si>
  <si>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</si>
  <si>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</si>
  <si>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</si>
  <si>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</si>
  <si>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</si>
  <si>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</si>
  <si>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</si>
  <si>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</si>
  <si>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</si>
  <si>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</si>
  <si>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</si>
  <si>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</si>
  <si>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</si>
  <si>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</si>
  <si>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</si>
  <si>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</si>
  <si>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</si>
  <si>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</si>
  <si>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</si>
  <si>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</si>
  <si>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</si>
  <si>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</si>
  <si>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</si>
  <si>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</si>
  <si>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</si>
  <si>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</si>
  <si>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</si>
  <si>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</si>
  <si>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</si>
  <si>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</si>
  <si>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</si>
  <si>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</si>
  <si>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</si>
  <si>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</si>
  <si>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</si>
  <si>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</si>
  <si>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</si>
  <si>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</si>
  <si>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</si>
  <si>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</si>
  <si>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</si>
  <si>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</si>
  <si>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</si>
  <si>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</si>
  <si>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</si>
  <si>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</si>
  <si>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</si>
  <si>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</si>
  <si>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</si>
  <si>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</si>
  <si>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</si>
  <si>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</si>
  <si>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</si>
  <si>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</si>
  <si>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</si>
  <si>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</si>
  <si>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</si>
  <si>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</si>
  <si>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</si>
  <si>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</si>
  <si>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</si>
  <si>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</si>
  <si>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</si>
  <si>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</si>
  <si>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</si>
  <si>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</si>
  <si>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</si>
  <si>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</si>
  <si>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</si>
  <si>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</si>
  <si>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</si>
  <si>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</si>
  <si>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</si>
  <si>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</si>
  <si>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</si>
  <si>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</si>
  <si>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</si>
  <si>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</si>
  <si>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</si>
  <si>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</si>
  <si>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</si>
  <si>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</si>
  <si>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</si>
  <si>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</si>
  <si>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</si>
  <si>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</si>
  <si>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</si>
  <si>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</si>
  <si>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</si>
  <si>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</si>
  <si>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</si>
  <si>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</si>
  <si>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</si>
  <si>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</si>
  <si>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</si>
  <si>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</si>
  <si>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</si>
  <si>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</si>
  <si>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</si>
  <si>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</si>
  <si>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</si>
  <si>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</si>
  <si>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</si>
  <si>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</si>
  <si>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</si>
  <si>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</si>
  <si>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</si>
  <si>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</si>
  <si>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</si>
  <si>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</si>
  <si>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</si>
  <si>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</si>
  <si>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</si>
  <si>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</si>
  <si>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</si>
  <si>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</si>
  <si>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</si>
  <si>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</si>
  <si>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</si>
  <si>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</si>
  <si>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</si>
  <si>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</si>
  <si>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</si>
  <si>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</si>
  <si>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</si>
  <si>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</si>
  <si>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</si>
  <si>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</si>
  <si>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</si>
  <si>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</si>
  <si>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</si>
  <si>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</si>
  <si>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</si>
  <si>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</si>
  <si>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</si>
  <si>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</si>
  <si>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</si>
  <si>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</si>
  <si>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</si>
  <si>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</si>
  <si>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</si>
  <si>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</si>
  <si>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</si>
  <si>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</si>
  <si>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</si>
  <si>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</si>
  <si>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</si>
  <si>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</si>
  <si>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</si>
  <si>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</si>
  <si>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</si>
  <si>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</si>
  <si>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</si>
  <si>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</si>
  <si>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</si>
  <si>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</si>
  <si>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</si>
  <si>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</si>
  <si>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</si>
  <si>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</si>
  <si>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</si>
  <si>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</si>
  <si>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</si>
  <si>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</si>
  <si>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</si>
  <si>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</si>
  <si>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</si>
  <si>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</si>
  <si>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</si>
  <si>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</si>
  <si>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</si>
  <si>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</si>
  <si>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</si>
  <si>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</si>
  <si>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</si>
  <si>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</si>
  <si>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</si>
  <si>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</si>
  <si>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</si>
  <si>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</si>
  <si>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</si>
  <si>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</si>
  <si>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</si>
  <si>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</si>
  <si>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</si>
  <si>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</si>
  <si>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</si>
  <si>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</si>
  <si>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</si>
  <si>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</si>
  <si>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</si>
  <si>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</si>
  <si>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</si>
  <si>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</si>
  <si>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</si>
  <si>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</si>
  <si>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</si>
  <si>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</si>
  <si>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</si>
  <si>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</si>
  <si>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</si>
  <si>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</si>
  <si>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</si>
  <si>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</si>
  <si>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</si>
  <si>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</si>
  <si>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</si>
  <si>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</si>
  <si>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</si>
  <si>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</si>
  <si>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</si>
  <si>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</si>
  <si>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</si>
  <si>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</si>
  <si>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</si>
  <si>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</si>
  <si>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</si>
  <si>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</si>
  <si>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</si>
  <si>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</si>
  <si>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</si>
  <si>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</si>
  <si>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</si>
  <si>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</si>
  <si>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</si>
  <si>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</si>
  <si>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</si>
  <si>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</si>
  <si>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</si>
  <si>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</si>
  <si>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</si>
  <si>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</si>
  <si>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</si>
  <si>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</si>
  <si>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</si>
  <si>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</si>
  <si>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</si>
  <si>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</si>
  <si>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</si>
  <si>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</si>
  <si>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</si>
  <si>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</si>
  <si>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</si>
  <si>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</si>
  <si>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</si>
  <si>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</si>
  <si>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</si>
  <si>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</si>
  <si>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</si>
  <si>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</si>
  <si>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</si>
  <si>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</si>
  <si>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</si>
  <si>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</si>
  <si>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</si>
  <si>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</si>
  <si>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</si>
  <si>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</si>
  <si>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</si>
  <si>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</si>
  <si>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</si>
  <si>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</si>
  <si>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</si>
  <si>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</si>
  <si>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</si>
  <si>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</si>
  <si>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</si>
  <si>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</si>
  <si>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</si>
  <si>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</si>
  <si>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</si>
  <si>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</si>
  <si>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</si>
  <si>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</si>
  <si>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</si>
  <si>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</si>
  <si>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</si>
  <si>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</si>
  <si>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</si>
  <si>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</si>
  <si>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</si>
  <si>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</si>
  <si>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</si>
  <si>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</si>
  <si>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</si>
  <si>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</si>
  <si>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</si>
  <si>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</si>
  <si>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</si>
  <si>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</si>
  <si>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</si>
  <si>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</si>
  <si>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</si>
  <si>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</si>
  <si>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</si>
  <si>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</si>
  <si>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</si>
  <si>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</si>
  <si>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</si>
  <si>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</si>
  <si>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</si>
  <si>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</si>
  <si>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</si>
  <si>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</si>
  <si>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</si>
  <si>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</si>
  <si>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</si>
  <si>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</si>
  <si>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</si>
  <si>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</si>
  <si>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</si>
  <si>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</si>
  <si>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</si>
  <si>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</si>
  <si>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</si>
  <si>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</si>
  <si>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</si>
  <si>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</si>
  <si>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</si>
  <si>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</si>
  <si>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</si>
  <si>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</si>
  <si>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</si>
  <si>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</si>
  <si>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</si>
  <si>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</si>
  <si>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</si>
  <si>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</si>
  <si>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</si>
  <si>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</si>
  <si>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</si>
  <si>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</si>
  <si>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</si>
  <si>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</si>
  <si>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</si>
  <si>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</si>
  <si>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</si>
  <si>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</si>
  <si>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</si>
  <si>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</si>
  <si>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</si>
  <si>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</si>
  <si>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</si>
  <si>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</si>
  <si>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</si>
  <si>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</si>
  <si>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</si>
  <si>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</si>
  <si>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</si>
  <si>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</si>
  <si>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</si>
  <si>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</si>
  <si>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</si>
  <si>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</si>
  <si>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</si>
  <si>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</si>
  <si>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</si>
  <si>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</si>
  <si>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</si>
  <si>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</si>
  <si>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</si>
  <si>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</si>
  <si>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</si>
  <si>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</si>
  <si>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</si>
  <si>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</si>
  <si>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</si>
  <si>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</si>
  <si>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</si>
  <si>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</si>
  <si>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</si>
  <si>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</si>
  <si>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</si>
  <si>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</si>
  <si>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</si>
  <si>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</si>
  <si>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</si>
  <si>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</si>
  <si>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</si>
  <si>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</si>
  <si>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</si>
  <si>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</si>
  <si>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</si>
  <si>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</si>
  <si>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</si>
  <si>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</si>
  <si>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</si>
  <si>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</si>
  <si>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</si>
  <si>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</si>
  <si>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</si>
  <si>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</si>
  <si>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</si>
  <si>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</si>
  <si>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</si>
  <si>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</si>
  <si>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</si>
  <si>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</si>
  <si>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</si>
  <si>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</si>
  <si>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</si>
  <si>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</si>
  <si>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</si>
  <si>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</si>
  <si>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</si>
  <si>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</si>
  <si>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</si>
  <si>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</si>
  <si>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</si>
  <si>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</si>
  <si>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</si>
  <si>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</si>
  <si>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</si>
  <si>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</si>
  <si>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</si>
  <si>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</si>
  <si>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</si>
  <si>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</si>
  <si>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</si>
  <si>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</si>
  <si>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</si>
  <si>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</si>
  <si>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</si>
  <si>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</si>
  <si>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</si>
  <si>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</si>
  <si>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</si>
  <si>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</si>
  <si>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</si>
  <si>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</si>
  <si>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</si>
  <si>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</si>
  <si>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</si>
  <si>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</si>
  <si>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</si>
  <si>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</si>
  <si>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</si>
  <si>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</si>
  <si>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</si>
  <si>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</si>
  <si>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</si>
  <si>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</si>
  <si>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</si>
  <si>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</si>
  <si>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</si>
  <si>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</si>
  <si>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</si>
  <si>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</si>
  <si>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</si>
  <si>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</si>
  <si>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</si>
  <si>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</si>
  <si>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</si>
  <si>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</si>
  <si>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</si>
  <si>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</si>
  <si>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</si>
  <si>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</si>
  <si>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</si>
  <si>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</si>
  <si>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</si>
  <si>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</si>
  <si>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</si>
  <si>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</si>
  <si>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</si>
  <si>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</si>
  <si>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</si>
  <si>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</si>
  <si>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</si>
  <si>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</si>
  <si>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</si>
  <si>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</si>
  <si>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</si>
  <si>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</si>
  <si>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</si>
  <si>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</si>
  <si>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</si>
  <si>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</si>
  <si>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</si>
  <si>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</si>
  <si>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</si>
  <si>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</si>
  <si>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</si>
  <si>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</si>
  <si>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</si>
  <si>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</si>
  <si>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</si>
  <si>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</si>
  <si>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</si>
  <si>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</si>
  <si>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</si>
  <si>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</si>
  <si>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</si>
  <si>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</si>
  <si>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</si>
  <si>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</si>
  <si>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</si>
  <si>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</si>
  <si>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</si>
  <si>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</si>
  <si>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</si>
  <si>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</si>
  <si>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</si>
  <si>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</si>
  <si>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</si>
  <si>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</si>
  <si>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</si>
  <si>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</si>
  <si>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</si>
  <si>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</si>
  <si>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</si>
  <si>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</si>
  <si>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</si>
  <si>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</si>
  <si>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</si>
  <si>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</si>
  <si>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</si>
  <si>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</si>
  <si>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</si>
  <si>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</si>
  <si>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</si>
  <si>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</si>
  <si>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</si>
  <si>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</si>
  <si>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</si>
  <si>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</si>
  <si>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</si>
  <si>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</si>
  <si>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</si>
  <si>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</si>
  <si>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</si>
  <si>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</si>
  <si>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</si>
  <si>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</si>
  <si>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</si>
  <si>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</si>
  <si>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</si>
  <si>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</si>
  <si>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</si>
  <si>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</si>
  <si>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</si>
  <si>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</si>
  <si>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</si>
  <si>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</si>
  <si>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</si>
  <si>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</si>
  <si>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</si>
  <si>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</si>
  <si>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</si>
  <si>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</si>
  <si>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</si>
  <si>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</si>
  <si>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</si>
  <si>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</si>
  <si>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</si>
  <si>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</si>
  <si>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</si>
  <si>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</si>
  <si>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</si>
  <si>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</si>
  <si>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</si>
  <si>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</si>
  <si>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</si>
  <si>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</si>
  <si>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</si>
  <si>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</si>
  <si>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</si>
  <si>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</si>
  <si>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</si>
  <si>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</si>
  <si>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</si>
  <si>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</si>
  <si>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</si>
  <si>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</si>
  <si>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</si>
  <si>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</si>
  <si>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</si>
  <si>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</si>
  <si>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</si>
  <si>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</si>
  <si>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</si>
  <si>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</si>
  <si>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</si>
  <si>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</si>
  <si>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</si>
  <si>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</si>
  <si>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</si>
  <si>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</si>
  <si>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</si>
  <si>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</si>
  <si>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</si>
  <si>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</si>
  <si>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</si>
  <si>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</si>
  <si>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</si>
  <si>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</si>
  <si>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</si>
  <si>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</si>
  <si>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</si>
  <si>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</si>
  <si>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</si>
  <si>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</si>
  <si>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</si>
  <si>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</si>
  <si>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</si>
  <si>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</si>
  <si>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</si>
  <si>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</si>
  <si>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</si>
  <si>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</si>
  <si>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</si>
  <si>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</si>
  <si>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</si>
  <si>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</si>
  <si>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</si>
  <si>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</si>
  <si>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</si>
  <si>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</si>
  <si>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</si>
  <si>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</si>
  <si>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</si>
  <si>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</si>
  <si>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</si>
  <si>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</si>
  <si>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</si>
  <si>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</si>
  <si>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</si>
  <si>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</si>
  <si>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</si>
  <si>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</si>
  <si>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</si>
  <si>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</si>
  <si>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</si>
  <si>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</si>
  <si>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</si>
  <si>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</si>
  <si>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</si>
  <si>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</si>
  <si>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</si>
  <si>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</si>
  <si>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</si>
  <si>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</si>
  <si>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</si>
  <si>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</si>
  <si>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</si>
  <si>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</si>
  <si>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</si>
  <si>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</si>
  <si>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</si>
  <si>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</si>
  <si>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</si>
  <si>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</si>
  <si>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</si>
  <si>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</si>
  <si>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</si>
  <si>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</si>
  <si>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</si>
  <si>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</si>
  <si>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</si>
  <si>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</si>
  <si>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</si>
  <si>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</si>
  <si>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</si>
  <si>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</si>
  <si>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</si>
  <si>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</si>
  <si>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</si>
  <si>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</si>
  <si>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</si>
  <si>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</si>
  <si>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</si>
  <si>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</si>
  <si>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</si>
  <si>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</si>
  <si>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</si>
  <si>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</si>
  <si>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</si>
  <si>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</si>
  <si>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</si>
  <si>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</si>
  <si>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</si>
  <si>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</si>
  <si>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</si>
  <si>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</si>
  <si>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</si>
  <si>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</si>
  <si>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</si>
  <si>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</si>
  <si>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</si>
  <si>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</si>
  <si>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</si>
  <si>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</si>
  <si>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</si>
  <si>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</si>
  <si>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</si>
  <si>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</si>
  <si>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</si>
  <si>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</si>
  <si>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</si>
  <si>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</si>
  <si>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</si>
  <si>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</si>
  <si>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</si>
  <si>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</si>
  <si>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</si>
  <si>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</si>
  <si>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</si>
  <si>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</si>
  <si>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</si>
  <si>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</si>
  <si>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</si>
  <si>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</si>
  <si>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</si>
  <si>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</si>
  <si>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</si>
  <si>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</si>
  <si>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</si>
  <si>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</si>
  <si>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</si>
  <si>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</si>
  <si>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</si>
  <si>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</si>
  <si>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</si>
  <si>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</si>
  <si>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</si>
  <si>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</si>
  <si>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</si>
  <si>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</si>
  <si>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</si>
  <si>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</si>
  <si>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</si>
  <si>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</si>
  <si>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</si>
  <si>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</si>
  <si>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</si>
  <si>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</si>
  <si>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</si>
  <si>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</si>
  <si>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</si>
  <si>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</si>
  <si>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</si>
  <si>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</si>
  <si>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</si>
  <si>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</si>
  <si>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</si>
  <si>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</si>
  <si>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</si>
  <si>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</si>
  <si>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</si>
  <si>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</si>
  <si>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</si>
  <si>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</si>
  <si>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</si>
  <si>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</si>
  <si>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</si>
  <si>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</si>
  <si>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</si>
  <si>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</si>
  <si>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</si>
  <si>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</si>
  <si>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</si>
  <si>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</si>
  <si>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</si>
  <si>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</si>
  <si>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</si>
  <si>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</si>
  <si>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</si>
  <si>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</si>
  <si>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</si>
  <si>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</si>
  <si>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</si>
  <si>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</si>
  <si>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</si>
  <si>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</si>
  <si>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</si>
  <si>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</si>
  <si>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</si>
  <si>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</si>
  <si>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</si>
  <si>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</si>
  <si>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</si>
  <si>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</si>
  <si>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</si>
  <si>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</si>
  <si>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</si>
  <si>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</si>
  <si>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</si>
  <si>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</si>
  <si>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</si>
  <si>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</si>
  <si>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</si>
  <si>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</si>
  <si>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</si>
  <si>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</si>
  <si>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</si>
  <si>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</si>
  <si>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</si>
  <si>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</si>
  <si>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</si>
  <si>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</si>
  <si>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</si>
  <si>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</si>
  <si>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</si>
  <si>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</si>
  <si>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</si>
  <si>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</si>
  <si>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</si>
  <si>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</si>
  <si>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</si>
  <si>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</si>
  <si>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</si>
  <si>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</si>
  <si>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</si>
  <si>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</si>
  <si>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</si>
  <si>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</si>
  <si>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</si>
  <si>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</si>
  <si>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</si>
  <si>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</si>
  <si>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</si>
  <si>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</si>
  <si>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</si>
  <si>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</si>
  <si>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</si>
  <si>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</si>
  <si>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</si>
  <si>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</si>
  <si>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</si>
  <si>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</si>
  <si>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</si>
  <si>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</si>
  <si>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</si>
  <si>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</si>
  <si>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</si>
  <si>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</si>
  <si>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</si>
  <si>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</si>
  <si>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</si>
  <si>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</si>
  <si>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</si>
  <si>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</si>
  <si>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</si>
  <si>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</si>
  <si>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</si>
  <si>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</si>
  <si>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</si>
  <si>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</si>
  <si>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</si>
  <si>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</si>
  <si>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</si>
  <si>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</si>
  <si>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</si>
  <si>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</si>
  <si>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</si>
  <si>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</si>
  <si>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</si>
  <si>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</si>
  <si>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</si>
  <si>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</si>
  <si>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</si>
  <si>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</si>
  <si>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</si>
  <si>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</si>
  <si>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</si>
  <si>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</si>
  <si>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</si>
  <si>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</si>
  <si>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</si>
  <si>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</si>
  <si>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</si>
  <si>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</si>
  <si>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</si>
  <si>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</si>
  <si>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</si>
  <si>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</si>
  <si>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</si>
  <si>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</si>
  <si>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</si>
  <si>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</si>
  <si>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</si>
  <si>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</si>
  <si>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</si>
  <si>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</si>
  <si>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</si>
  <si>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</si>
  <si>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</si>
  <si>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</si>
  <si>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</si>
  <si>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</si>
  <si>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</si>
  <si>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</si>
  <si>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</si>
  <si>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</si>
  <si>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</si>
  <si>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</si>
  <si>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</si>
  <si>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</si>
  <si>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</si>
  <si>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</si>
  <si>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</si>
  <si>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</si>
  <si>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</si>
  <si>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</si>
  <si>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</si>
  <si>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</si>
  <si>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</si>
  <si>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</si>
  <si>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</si>
  <si>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</si>
  <si>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</si>
  <si>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</si>
  <si>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</si>
  <si>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</si>
  <si>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</si>
  <si>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</si>
  <si>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</si>
  <si>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</si>
  <si>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</si>
  <si>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</si>
  <si>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</si>
  <si>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</si>
  <si>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</si>
  <si>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</si>
  <si>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</si>
  <si>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</si>
  <si>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</si>
  <si>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</si>
  <si>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</si>
  <si>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</si>
  <si>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</si>
  <si>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</si>
  <si>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</si>
  <si>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</si>
  <si>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</si>
  <si>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</si>
  <si>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</si>
  <si>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</si>
  <si>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</si>
  <si>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</si>
  <si>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</si>
  <si>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</si>
  <si>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</si>
  <si>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</si>
  <si>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</si>
  <si>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</si>
  <si>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</si>
  <si>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</si>
  <si>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</si>
  <si>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</si>
  <si>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</si>
  <si>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</si>
  <si>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</si>
  <si>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</si>
  <si>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</si>
  <si>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</si>
  <si>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</si>
  <si>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</si>
  <si>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</si>
  <si>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</si>
  <si>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</si>
  <si>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</si>
  <si>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</si>
  <si>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</si>
  <si>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</si>
  <si>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</si>
  <si>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</si>
  <si>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</si>
  <si>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</si>
  <si>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</si>
  <si>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</si>
  <si>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</si>
  <si>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</si>
  <si>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</si>
  <si>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</si>
  <si>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</si>
  <si>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</si>
  <si>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</si>
  <si>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</si>
  <si>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</si>
  <si>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</si>
  <si>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</si>
  <si>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</si>
  <si>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</si>
  <si>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</si>
  <si>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</si>
  <si>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</si>
  <si>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</si>
  <si>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</si>
  <si>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</si>
  <si>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</si>
  <si>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</si>
  <si>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</si>
  <si>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</si>
  <si>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</si>
  <si>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</si>
  <si>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</si>
  <si>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</si>
  <si>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</si>
  <si>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</si>
  <si>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</si>
  <si>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</si>
  <si>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</si>
  <si>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</si>
  <si>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</si>
  <si>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</si>
  <si>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</si>
  <si>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</si>
  <si>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</si>
  <si>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</si>
  <si>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</si>
  <si>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</si>
  <si>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</si>
  <si>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</si>
  <si>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</si>
  <si>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</si>
  <si>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</si>
  <si>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</si>
  <si>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</si>
  <si>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</si>
  <si>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</si>
  <si>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</si>
  <si>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</si>
  <si>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</si>
  <si>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</si>
  <si>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</si>
  <si>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</si>
  <si>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</si>
  <si>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</si>
  <si>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</si>
  <si>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</si>
  <si>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</si>
  <si>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</si>
  <si>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</si>
  <si>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</si>
  <si>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</si>
  <si>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</si>
  <si>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</si>
  <si>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</si>
  <si>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</si>
  <si>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</si>
  <si>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</si>
  <si>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</si>
  <si>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</si>
  <si>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</si>
  <si>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</si>
  <si>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</si>
  <si>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</si>
  <si>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</si>
  <si>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</si>
  <si>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</si>
  <si>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</si>
  <si>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</si>
  <si>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</si>
  <si>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</si>
  <si>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</si>
  <si>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</si>
  <si>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</si>
  <si>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</si>
  <si>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</si>
  <si>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</si>
  <si>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</si>
  <si>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</si>
  <si>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</si>
  <si>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</si>
  <si>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</si>
  <si>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</si>
  <si>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</si>
  <si>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</si>
  <si>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</si>
  <si>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</si>
  <si>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</si>
  <si>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</si>
  <si>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</si>
  <si>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</si>
  <si>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</si>
  <si>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</si>
  <si>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</si>
  <si>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</si>
  <si>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</si>
  <si>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</si>
  <si>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</si>
  <si>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</si>
  <si>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</si>
  <si>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</si>
  <si>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</si>
  <si>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</si>
  <si>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</si>
  <si>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</si>
  <si>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</si>
  <si>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</si>
  <si>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</si>
  <si>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</si>
  <si>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</si>
  <si>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</si>
  <si>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</si>
  <si>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</si>
  <si>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</si>
  <si>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</si>
  <si>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</si>
  <si>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</si>
  <si>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</si>
  <si>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</si>
  <si>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</si>
  <si>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</si>
  <si>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</si>
  <si>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</si>
  <si>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</si>
  <si>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</si>
  <si>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</si>
  <si>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</si>
  <si>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</si>
  <si>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</si>
  <si>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</si>
  <si>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</si>
  <si>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</si>
  <si>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</si>
  <si>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</si>
  <si>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</si>
  <si>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</si>
  <si>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</si>
  <si>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</si>
  <si>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</si>
  <si>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</si>
  <si>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</si>
  <si>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</si>
  <si>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</si>
  <si>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</si>
  <si>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</si>
  <si>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</si>
  <si>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</si>
  <si>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</si>
  <si>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</si>
  <si>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</si>
  <si>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</si>
  <si>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</si>
  <si>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</si>
  <si>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</si>
  <si>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</si>
  <si>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</si>
  <si>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</si>
  <si>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</si>
  <si>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</si>
  <si>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</si>
  <si>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</si>
  <si>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</si>
  <si>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</si>
  <si>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</si>
  <si>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</si>
  <si>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</si>
  <si>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</si>
  <si>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</si>
  <si>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</si>
  <si>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</si>
  <si>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</si>
  <si>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</si>
  <si>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</si>
  <si>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</si>
  <si>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</si>
  <si>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</si>
  <si>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</si>
  <si>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</si>
  <si>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</si>
  <si>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</si>
  <si>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</si>
  <si>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</si>
  <si>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</si>
  <si>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</si>
  <si>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</si>
  <si>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</si>
  <si>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</si>
  <si>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</si>
  <si>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</si>
  <si>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</si>
  <si>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</si>
  <si>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</si>
  <si>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</si>
  <si>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</si>
  <si>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</si>
  <si>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</si>
  <si>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</si>
  <si>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</si>
  <si>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</si>
  <si>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</si>
  <si>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</si>
  <si>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</si>
  <si>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</si>
  <si>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</si>
  <si>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</si>
  <si>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</si>
  <si>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</si>
  <si>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</si>
  <si>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</si>
  <si>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</si>
  <si>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</si>
  <si>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</si>
  <si>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</si>
  <si>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</si>
  <si>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</si>
  <si>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</si>
  <si>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</si>
  <si>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</si>
  <si>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</si>
  <si>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</si>
  <si>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</si>
  <si>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</si>
  <si>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</si>
  <si>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</si>
  <si>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</si>
  <si>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</si>
  <si>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</si>
  <si>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</si>
  <si>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</si>
  <si>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</si>
  <si>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</si>
  <si>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</si>
  <si>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</si>
  <si>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</si>
  <si>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</si>
  <si>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</si>
  <si>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</si>
  <si>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</si>
  <si>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</si>
  <si>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</si>
  <si>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</si>
  <si>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</si>
  <si>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</si>
  <si>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</si>
  <si>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</si>
  <si>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</si>
  <si>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</si>
  <si>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</si>
  <si>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</si>
  <si>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</si>
  <si>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</si>
  <si>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</si>
  <si>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</si>
  <si>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</si>
  <si>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</si>
  <si>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</si>
  <si>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</si>
  <si>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</si>
  <si>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</si>
  <si>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</si>
  <si>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</si>
  <si>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</si>
  <si>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</si>
  <si>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</si>
  <si>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</si>
  <si>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</si>
  <si>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</si>
  <si>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</si>
  <si>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</si>
  <si>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</si>
  <si>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</si>
  <si>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</si>
  <si>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</si>
  <si>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</si>
  <si>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</si>
  <si>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</si>
  <si>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</si>
  <si>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</si>
  <si>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</si>
  <si>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</si>
  <si>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</si>
  <si>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</si>
  <si>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</si>
  <si>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</si>
  <si>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</si>
  <si>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</si>
  <si>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</si>
  <si>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</si>
  <si>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</si>
  <si>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</si>
  <si>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</si>
  <si>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</si>
  <si>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</si>
  <si>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</si>
  <si>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</si>
  <si>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</si>
  <si>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</si>
  <si>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</si>
  <si>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</si>
  <si>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</si>
  <si>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</si>
  <si>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</si>
  <si>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</si>
  <si>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</si>
  <si>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</si>
  <si>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</si>
  <si>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</si>
  <si>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</si>
  <si>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</si>
  <si>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</si>
  <si>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</si>
  <si>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</si>
  <si>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</si>
  <si>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</si>
  <si>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</si>
  <si>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</si>
  <si>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</si>
  <si>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</si>
  <si>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</si>
  <si>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</si>
  <si>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</si>
  <si>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</si>
  <si>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</si>
  <si>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</si>
  <si>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</si>
  <si>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</si>
  <si>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</si>
  <si>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</si>
  <si>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</si>
  <si>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</si>
  <si>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</si>
  <si>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</si>
  <si>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</si>
  <si>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</si>
  <si>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</si>
  <si>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</si>
  <si>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</si>
  <si>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</si>
  <si>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</si>
  <si>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</si>
  <si>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</si>
  <si>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</si>
  <si>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</si>
  <si>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</si>
  <si>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</si>
  <si>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</si>
  <si>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</si>
  <si>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</si>
  <si>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</si>
  <si>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</si>
  <si>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</si>
  <si>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</si>
  <si>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</si>
  <si>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</si>
  <si>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</si>
  <si>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</si>
  <si>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</si>
  <si>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</si>
  <si>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</si>
  <si>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</si>
  <si>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</si>
  <si>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</si>
  <si>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</si>
  <si>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</si>
  <si>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</si>
  <si>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</si>
  <si>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</si>
  <si>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</si>
  <si>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</si>
  <si>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</si>
  <si>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</si>
  <si>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</si>
  <si>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</si>
  <si>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</si>
  <si>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</si>
  <si>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</si>
  <si>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</si>
  <si>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</si>
  <si>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</si>
  <si>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</si>
  <si>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</si>
  <si>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</si>
  <si>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</si>
  <si>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</si>
  <si>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</si>
  <si>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</si>
  <si>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</si>
  <si>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</si>
  <si>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</si>
  <si>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</si>
  <si>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</si>
  <si>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</si>
  <si>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</si>
  <si>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</si>
  <si>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</si>
  <si>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</si>
  <si>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</si>
  <si>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</si>
  <si>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</si>
  <si>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</si>
  <si>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</si>
  <si>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</si>
  <si>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</si>
  <si>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</si>
  <si>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</si>
  <si>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</si>
  <si>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</si>
  <si>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</si>
  <si>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</si>
  <si>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</si>
  <si>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</si>
  <si>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</si>
  <si>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</si>
  <si>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</si>
  <si>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</si>
  <si>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</si>
  <si>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</si>
  <si>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</si>
  <si>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</si>
  <si>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</si>
  <si>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</si>
  <si>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</si>
  <si>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</si>
  <si>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</si>
  <si>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</si>
  <si>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</si>
  <si>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</si>
  <si>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</si>
  <si>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</si>
  <si>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</si>
  <si>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</si>
  <si>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</si>
  <si>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</si>
  <si>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</si>
  <si>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</si>
  <si>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</si>
  <si>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</si>
  <si>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</si>
  <si>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</si>
  <si>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</si>
  <si>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</si>
  <si>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</si>
  <si>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</si>
  <si>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</si>
  <si>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</si>
  <si>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</si>
  <si>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</si>
  <si>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</si>
  <si>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</si>
  <si>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</si>
  <si>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</si>
  <si>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</si>
  <si>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</si>
  <si>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</si>
  <si>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</si>
  <si>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</si>
  <si>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</si>
  <si>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</si>
  <si>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</si>
  <si>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</si>
  <si>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</si>
  <si>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</si>
  <si>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</si>
  <si>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</si>
  <si>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</si>
  <si>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</si>
  <si>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</si>
  <si>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</si>
  <si>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</si>
  <si>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</si>
  <si>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</si>
  <si>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</si>
  <si>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</si>
  <si>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</si>
  <si>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</si>
  <si>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</si>
  <si>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</si>
  <si>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</si>
  <si>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</si>
  <si>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</si>
  <si>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</si>
  <si>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</si>
  <si>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</si>
  <si>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</si>
  <si>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</si>
  <si>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</si>
  <si>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</si>
  <si>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</si>
  <si>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</si>
  <si>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</si>
  <si>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</si>
  <si>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</si>
  <si>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</si>
  <si>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</si>
  <si>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</si>
  <si>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</si>
  <si>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</si>
  <si>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</si>
  <si>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</si>
  <si>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</si>
  <si>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</si>
  <si>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</si>
  <si>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</si>
  <si>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</si>
  <si>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</si>
  <si>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</si>
  <si>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</si>
  <si>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</si>
  <si>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</si>
  <si>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</si>
  <si>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</si>
  <si>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</si>
  <si>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</si>
  <si>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</si>
  <si>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</si>
  <si>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</si>
  <si>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</si>
  <si>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</si>
  <si>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</si>
  <si>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</si>
  <si>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</si>
  <si>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</si>
  <si>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</si>
  <si>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</si>
  <si>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</si>
  <si>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</si>
  <si>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</si>
  <si>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</si>
  <si>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</si>
  <si>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</si>
  <si>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</si>
  <si>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</si>
  <si>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</si>
  <si>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</si>
  <si>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</si>
  <si>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</si>
  <si>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</si>
  <si>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</si>
  <si>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</si>
  <si>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</si>
  <si>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</si>
  <si>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</si>
  <si>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</si>
  <si>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</si>
  <si>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</si>
  <si>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</si>
  <si>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</si>
  <si>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</si>
  <si>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</si>
  <si>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</si>
  <si>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</si>
  <si>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</si>
  <si>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</si>
  <si>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</si>
  <si>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</si>
  <si>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</si>
  <si>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</si>
  <si>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</si>
  <si>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</si>
  <si>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</si>
  <si>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</si>
  <si>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</si>
  <si>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</si>
  <si>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</si>
  <si>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</si>
  <si>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</si>
  <si>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</si>
  <si>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</si>
  <si>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</si>
  <si>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</si>
  <si>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</si>
  <si>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</si>
  <si>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</si>
  <si>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</si>
  <si>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</si>
  <si>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</si>
  <si>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</si>
  <si>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</si>
  <si>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</si>
  <si>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</si>
  <si>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</si>
  <si>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</si>
  <si>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</si>
  <si>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</si>
  <si>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</si>
  <si>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</si>
  <si>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</si>
  <si>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</si>
  <si>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</si>
  <si>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</si>
  <si>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</si>
  <si>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</si>
  <si>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</si>
  <si>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</si>
  <si>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</si>
  <si>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</si>
  <si>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</si>
  <si>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</si>
  <si>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</si>
  <si>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</si>
  <si>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</si>
  <si>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</si>
  <si>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</si>
  <si>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</si>
  <si>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</si>
  <si>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</si>
  <si>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</si>
  <si>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</si>
  <si>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</si>
  <si>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</si>
  <si>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</si>
  <si>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</si>
  <si>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</si>
  <si>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</si>
  <si>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</si>
  <si>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</si>
  <si>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</si>
  <si>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</si>
  <si>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</si>
  <si>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</si>
  <si>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</si>
  <si>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</si>
  <si>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</si>
  <si>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</si>
  <si>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</si>
  <si>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</si>
  <si>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</si>
  <si>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</si>
  <si>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</si>
  <si>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</si>
  <si>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</si>
  <si>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</si>
  <si>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</si>
  <si>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</si>
  <si>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</si>
  <si>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</si>
  <si>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</si>
  <si>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</si>
  <si>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</si>
  <si>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</si>
  <si>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</si>
  <si>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</si>
  <si>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</si>
  <si>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</si>
  <si>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</si>
  <si>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</si>
  <si>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</si>
  <si>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</si>
  <si>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</si>
  <si>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</si>
  <si>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</si>
  <si>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</si>
  <si>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</si>
  <si>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</si>
  <si>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</si>
  <si>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</si>
  <si>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</si>
  <si>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</si>
  <si>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</si>
  <si>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</si>
  <si>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</si>
  <si>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</si>
  <si>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</si>
  <si>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</si>
  <si>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</si>
  <si>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</si>
  <si>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</si>
  <si>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</si>
  <si>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</si>
  <si>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</si>
  <si>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</si>
  <si>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</si>
  <si>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</si>
  <si>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</si>
  <si>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</si>
  <si>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</si>
  <si>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</si>
  <si>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</si>
  <si>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</si>
  <si>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</si>
  <si>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</si>
  <si>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</si>
  <si>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</si>
  <si>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</si>
  <si>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</si>
  <si>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</si>
  <si>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</si>
  <si>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</si>
  <si>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</si>
  <si>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</si>
  <si>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</si>
  <si>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</si>
  <si>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</si>
  <si>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</si>
  <si>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</si>
  <si>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</si>
  <si>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</si>
  <si>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</si>
  <si>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</si>
  <si>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</si>
  <si>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</si>
  <si>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</si>
  <si>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</si>
  <si>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</si>
  <si>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</si>
  <si>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</si>
  <si>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</si>
  <si>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</si>
  <si>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</si>
  <si>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</si>
  <si>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</si>
  <si>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</si>
  <si>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</si>
  <si>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</si>
  <si>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</si>
  <si>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</si>
  <si>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</si>
  <si>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</si>
  <si>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</si>
  <si>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</si>
  <si>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</si>
  <si>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</si>
  <si>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</si>
  <si>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</si>
  <si>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</si>
  <si>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</si>
  <si>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</si>
  <si>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</si>
  <si>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</si>
  <si>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</si>
  <si>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</si>
  <si>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</si>
  <si>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</si>
  <si>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</si>
  <si>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</si>
  <si>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</si>
  <si>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</si>
  <si>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</si>
  <si>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</si>
  <si>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</si>
  <si>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</si>
  <si>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</si>
  <si>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</si>
  <si>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</si>
  <si>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</si>
  <si>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</si>
  <si>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</si>
  <si>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</si>
  <si>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</si>
  <si>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</si>
  <si>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</si>
  <si>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</si>
  <si>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</si>
  <si>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</si>
  <si>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</si>
  <si>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</si>
  <si>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</si>
  <si>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</si>
  <si>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</si>
  <si>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</si>
  <si>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</si>
  <si>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</si>
  <si>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</si>
  <si>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</si>
  <si>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</si>
  <si>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</si>
  <si>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</si>
  <si>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</si>
  <si>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</si>
  <si>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</si>
  <si>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</si>
  <si>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</si>
  <si>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</si>
  <si>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</si>
  <si>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</si>
  <si>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</si>
  <si>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</si>
  <si>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</si>
  <si>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</si>
  <si>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</si>
  <si>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</si>
  <si>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</si>
  <si>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</si>
  <si>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</si>
  <si>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</si>
  <si>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</si>
  <si>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</si>
  <si>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</si>
  <si>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</si>
  <si>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</si>
  <si>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</si>
  <si>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</si>
  <si>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</si>
  <si>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</si>
  <si>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</si>
  <si>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</si>
  <si>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</si>
  <si>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</si>
  <si>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</si>
  <si>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</si>
  <si>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</si>
  <si>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</si>
  <si>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</si>
  <si>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</si>
  <si>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</si>
  <si>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</si>
  <si>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</si>
  <si>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</si>
  <si>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</si>
  <si>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</si>
  <si>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</si>
  <si>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</si>
  <si>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</si>
  <si>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</si>
  <si>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</si>
  <si>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</si>
  <si>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</si>
  <si>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</si>
  <si>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</si>
  <si>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</si>
  <si>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</si>
  <si>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</si>
  <si>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</si>
  <si>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</si>
  <si>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</si>
  <si>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</si>
  <si>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</si>
  <si>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</si>
  <si>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</si>
  <si>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</si>
  <si>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</si>
  <si>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</si>
  <si>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</si>
  <si>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</si>
  <si>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</si>
  <si>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</si>
  <si>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</si>
  <si>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</si>
  <si>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</si>
  <si>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</si>
  <si>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</si>
  <si>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</si>
  <si>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</si>
  <si>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</si>
  <si>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</si>
  <si>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</si>
  <si>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</si>
  <si>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</si>
  <si>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</si>
  <si>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</si>
  <si>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</si>
  <si>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</si>
  <si>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</si>
  <si>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</si>
  <si>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</si>
  <si>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</si>
  <si>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</si>
  <si>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</si>
  <si>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</si>
  <si>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</si>
  <si>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</si>
  <si>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</si>
  <si>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</si>
  <si>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</si>
  <si>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</si>
  <si>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</si>
  <si>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</si>
  <si>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</si>
  <si>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</si>
  <si>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</si>
  <si>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</si>
  <si>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</si>
  <si>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</si>
  <si>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</si>
  <si>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</si>
  <si>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</si>
  <si>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</si>
  <si>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</si>
  <si>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</si>
  <si>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</si>
  <si>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</si>
  <si>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</si>
  <si>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</si>
  <si>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</si>
  <si>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</si>
  <si>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</si>
  <si>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</si>
  <si>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</si>
  <si>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</si>
  <si>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</si>
  <si>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</si>
  <si>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</si>
  <si>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</si>
  <si>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</si>
  <si>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</si>
  <si>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</si>
  <si>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</si>
  <si>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</si>
  <si>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</si>
  <si>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</si>
  <si>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</si>
  <si>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</si>
  <si>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</si>
  <si>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</si>
  <si>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</si>
  <si>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</si>
  <si>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</si>
  <si>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</si>
  <si>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</si>
  <si>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</si>
  <si>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</si>
  <si>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</si>
  <si>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</si>
  <si>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</si>
  <si>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</si>
  <si>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</si>
  <si>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</si>
  <si>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</si>
  <si>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</si>
  <si>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</si>
  <si>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</si>
  <si>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</si>
  <si>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</si>
  <si>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</si>
  <si>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</si>
  <si>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</si>
  <si>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</si>
  <si>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</si>
  <si>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</si>
  <si>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</si>
  <si>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</si>
  <si>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</si>
  <si>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</si>
  <si>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</si>
  <si>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</si>
  <si>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</si>
  <si>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</si>
  <si>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</si>
  <si>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</si>
  <si>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</si>
  <si>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</si>
  <si>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</si>
  <si>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</si>
  <si>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</si>
  <si>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</si>
  <si>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</si>
  <si>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</si>
  <si>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</si>
  <si>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</si>
  <si>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</si>
  <si>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</si>
  <si>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</si>
  <si>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</si>
  <si>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</si>
  <si>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</si>
  <si>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</si>
  <si>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</si>
  <si>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</si>
  <si>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</si>
  <si>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</si>
  <si>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</si>
  <si>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</si>
  <si>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</si>
  <si>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</si>
  <si>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</si>
  <si>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</si>
  <si>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</si>
  <si>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</si>
  <si>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</si>
  <si>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</si>
  <si>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</si>
  <si>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</si>
  <si>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</si>
  <si>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</si>
  <si>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</si>
  <si>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</si>
  <si>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</si>
  <si>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</si>
  <si>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</si>
  <si>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</si>
  <si>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</si>
  <si>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</si>
  <si>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</si>
  <si>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</si>
  <si>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</si>
  <si>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</si>
  <si>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</si>
  <si>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</si>
  <si>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</si>
  <si>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</si>
  <si>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</si>
  <si>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</si>
  <si>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</si>
  <si>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</si>
  <si>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</si>
  <si>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</si>
  <si>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</si>
  <si>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</si>
  <si>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</si>
  <si>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</si>
  <si>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</si>
  <si>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</si>
  <si>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</si>
  <si>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</si>
  <si>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</si>
  <si>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</si>
  <si>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</si>
  <si>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</si>
  <si>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</si>
  <si>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</si>
  <si>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</si>
  <si>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</si>
  <si>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</si>
  <si>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</si>
  <si>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</si>
  <si>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</si>
  <si>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</si>
  <si>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</si>
  <si>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</si>
  <si>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</si>
  <si>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</si>
  <si>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</si>
  <si>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</si>
  <si>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</si>
  <si>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</si>
  <si>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</si>
  <si>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</si>
  <si>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</si>
  <si>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</si>
  <si>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</si>
  <si>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</si>
  <si>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</si>
  <si>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</si>
  <si>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</si>
  <si>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</si>
  <si>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</si>
  <si>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</si>
  <si>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</si>
  <si>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</si>
  <si>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</si>
  <si>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</si>
  <si>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</si>
  <si>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</si>
  <si>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</si>
  <si>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</si>
  <si>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</si>
  <si>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</si>
  <si>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</si>
  <si>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</si>
  <si>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</si>
  <si>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</si>
  <si>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</si>
  <si>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</si>
  <si>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</si>
  <si>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</si>
  <si>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</si>
  <si>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</si>
  <si>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</si>
  <si>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</si>
  <si>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</si>
  <si>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</si>
  <si>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</si>
  <si>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</si>
  <si>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</si>
  <si>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</si>
  <si>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</si>
  <si>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</si>
  <si>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</si>
  <si>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</si>
  <si>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</si>
  <si>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</si>
  <si>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</si>
  <si>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</si>
  <si>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</si>
  <si>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</si>
  <si>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</si>
  <si>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</si>
  <si>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</si>
  <si>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</si>
  <si>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</si>
  <si>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</si>
  <si>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</si>
  <si>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</si>
  <si>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</si>
  <si>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</si>
  <si>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</si>
  <si>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</si>
  <si>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</si>
  <si>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</si>
  <si>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</si>
  <si>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</si>
  <si>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</si>
  <si>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</si>
  <si>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</si>
  <si>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</si>
  <si>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</si>
  <si>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</si>
  <si>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</si>
  <si>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</si>
  <si>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</si>
  <si>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</si>
  <si>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</si>
  <si>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</si>
  <si>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</si>
  <si>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</si>
  <si>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</si>
  <si>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</si>
  <si>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</si>
  <si>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</si>
  <si>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</si>
  <si>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</si>
  <si>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</si>
  <si>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</si>
  <si>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</si>
  <si>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</si>
  <si>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</si>
  <si>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</si>
  <si>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</si>
  <si>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</si>
  <si>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</si>
  <si>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</si>
  <si>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</si>
  <si>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</si>
  <si>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</si>
  <si>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</si>
  <si>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</si>
  <si>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</si>
  <si>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</si>
  <si>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</si>
  <si>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</si>
  <si>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</si>
  <si>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</si>
  <si>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</si>
  <si>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</si>
  <si>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</si>
  <si>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</si>
  <si>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</si>
  <si>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</si>
  <si>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</si>
  <si>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</si>
  <si>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</si>
  <si>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</si>
  <si>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</si>
  <si>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</si>
  <si>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</si>
  <si>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</si>
  <si>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</si>
  <si>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</si>
  <si>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</si>
  <si>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</si>
  <si>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</si>
  <si>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</si>
  <si>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</si>
  <si>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</si>
  <si>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</si>
  <si>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</si>
  <si>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</si>
  <si>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</si>
  <si>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</si>
  <si>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</si>
  <si>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</si>
  <si>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</si>
  <si>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</si>
  <si>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</si>
  <si>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</si>
  <si>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</si>
  <si>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</si>
  <si>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</si>
  <si>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</si>
  <si>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</si>
  <si>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</si>
  <si>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</si>
  <si>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</si>
  <si>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</si>
  <si>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</si>
  <si>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</si>
  <si>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</si>
  <si>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</si>
  <si>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</si>
  <si>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</si>
  <si>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</si>
  <si>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</si>
  <si>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</si>
  <si>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</si>
  <si>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</si>
  <si>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</si>
  <si>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</si>
  <si>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</si>
  <si>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</si>
  <si>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</si>
  <si>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</si>
  <si>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</si>
  <si>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</si>
  <si>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</si>
  <si>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</si>
  <si>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</si>
  <si>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</si>
  <si>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</si>
  <si>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</si>
  <si>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</si>
  <si>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</si>
  <si>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</si>
  <si>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</si>
  <si>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</si>
  <si>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</si>
  <si>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</si>
  <si>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</si>
  <si>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</si>
  <si>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</si>
  <si>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</si>
  <si>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</si>
  <si>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</si>
  <si>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</si>
  <si>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</si>
  <si>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</si>
  <si>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</si>
  <si>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</si>
  <si>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</si>
  <si>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</si>
  <si>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</si>
  <si>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</si>
  <si>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</si>
  <si>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</si>
  <si>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</si>
  <si>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</si>
  <si>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</si>
  <si>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</si>
  <si>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</si>
  <si>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</si>
  <si>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</si>
  <si>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</si>
  <si>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</si>
  <si>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</si>
  <si>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</si>
  <si>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</si>
  <si>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</si>
  <si>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</si>
  <si>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</si>
  <si>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</si>
  <si>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</si>
  <si>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</si>
  <si>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</si>
  <si>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</si>
  <si>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</si>
  <si>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</si>
  <si>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</si>
  <si>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</si>
  <si>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</si>
  <si>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</si>
  <si>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</si>
  <si>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</si>
  <si>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</si>
  <si>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</si>
  <si>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</si>
  <si>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</si>
  <si>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</si>
  <si>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</si>
  <si>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</si>
  <si>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</si>
  <si>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</si>
  <si>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</si>
  <si>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</si>
  <si>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</si>
  <si>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</si>
  <si>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</si>
  <si>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</si>
  <si>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</si>
  <si>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</si>
  <si>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</si>
  <si>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</si>
  <si>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</si>
  <si>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</si>
  <si>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</si>
  <si>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</si>
  <si>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</si>
  <si>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</si>
  <si>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</si>
  <si>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</si>
  <si>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</si>
  <si>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</si>
  <si>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</si>
  <si>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</si>
  <si>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</si>
  <si>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</si>
  <si>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</si>
  <si>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</si>
  <si>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</si>
  <si>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</si>
  <si>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</si>
  <si>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</si>
  <si>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</si>
  <si>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</si>
  <si>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</si>
  <si>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</si>
  <si>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</si>
  <si>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</si>
  <si>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</si>
  <si>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</si>
  <si>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</si>
  <si>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</si>
  <si>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</si>
  <si>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</si>
  <si>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</si>
  <si>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</si>
  <si>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</si>
  <si>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</si>
  <si>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</si>
  <si>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</si>
  <si>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</si>
  <si>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</si>
  <si>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</si>
  <si>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</si>
  <si>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</si>
  <si>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</si>
  <si>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</si>
  <si>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</si>
  <si>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</si>
  <si>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</si>
  <si>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</si>
  <si>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</si>
  <si>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</si>
  <si>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</si>
  <si>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</si>
  <si>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</si>
  <si>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</si>
  <si>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</si>
  <si>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</si>
  <si>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</si>
  <si>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</si>
  <si>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</si>
  <si>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</si>
  <si>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</si>
  <si>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</si>
  <si>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</si>
  <si>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</si>
  <si>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</si>
  <si>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</si>
  <si>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</si>
  <si>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</si>
  <si>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</si>
  <si>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</si>
  <si>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</si>
  <si>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</si>
  <si>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</si>
  <si>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</si>
  <si>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</si>
  <si>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</si>
  <si>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</si>
  <si>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</si>
  <si>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</si>
  <si>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</si>
  <si>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</si>
  <si>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</si>
  <si>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</si>
  <si>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</si>
  <si>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</si>
  <si>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</si>
  <si>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</si>
  <si>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</si>
  <si>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</si>
  <si>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</si>
  <si>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</si>
  <si>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</si>
  <si>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</si>
  <si>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</si>
  <si>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</si>
  <si>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</si>
  <si>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</si>
  <si>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</si>
  <si>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</si>
  <si>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</si>
  <si>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</si>
  <si>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</si>
  <si>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</si>
  <si>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</si>
  <si>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</si>
  <si>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</si>
  <si>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</si>
  <si>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</si>
  <si>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</si>
  <si>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</si>
  <si>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</si>
  <si>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</si>
  <si>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</si>
  <si>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</si>
  <si>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</si>
  <si>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</si>
  <si>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</si>
  <si>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</si>
  <si>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</si>
  <si>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</si>
  <si>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</si>
  <si>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</si>
  <si>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</si>
  <si>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</si>
  <si>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</si>
  <si>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</si>
  <si>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</si>
  <si>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</si>
  <si>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</si>
  <si>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</si>
  <si>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</si>
  <si>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</si>
  <si>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</si>
  <si>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</si>
  <si>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</si>
  <si>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</si>
  <si>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</si>
  <si>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</si>
  <si>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</si>
  <si>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</si>
  <si>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</si>
  <si>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</si>
  <si>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</si>
  <si>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</si>
  <si>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</si>
  <si>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</si>
  <si>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</si>
  <si>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</si>
  <si>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</si>
  <si>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</si>
  <si>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</si>
  <si>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</si>
  <si>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</si>
  <si>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</si>
  <si>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</si>
  <si>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</si>
  <si>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</si>
  <si>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</si>
  <si>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</si>
  <si>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</si>
  <si>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</si>
  <si>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</si>
  <si>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</si>
  <si>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</si>
  <si>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</si>
  <si>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</si>
  <si>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</si>
  <si>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</si>
  <si>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</si>
  <si>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</si>
  <si>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</si>
  <si>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</si>
  <si>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</si>
  <si>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</si>
  <si>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</si>
  <si>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</si>
  <si>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</si>
  <si>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</si>
  <si>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</si>
  <si>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</si>
  <si>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</si>
  <si>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</si>
  <si>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</si>
  <si>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</si>
  <si>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</si>
  <si>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</si>
  <si>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</si>
  <si>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</si>
  <si>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</si>
  <si>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</si>
  <si>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</si>
  <si>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</si>
  <si>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</si>
  <si>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</si>
  <si>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</si>
  <si>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</si>
  <si>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</si>
  <si>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</si>
  <si>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</si>
  <si>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</si>
  <si>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</si>
  <si>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</si>
  <si>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</si>
  <si>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</si>
  <si>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</si>
  <si>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</si>
  <si>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</si>
  <si>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</si>
  <si>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</si>
  <si>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</si>
  <si>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</si>
  <si>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</si>
  <si>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</si>
  <si>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</si>
  <si>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</si>
  <si>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</si>
  <si>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</si>
  <si>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</si>
  <si>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</si>
  <si>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</si>
  <si>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</si>
  <si>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</si>
  <si>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</si>
  <si>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</si>
  <si>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</si>
  <si>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</si>
  <si>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</si>
  <si>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</si>
  <si>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</si>
  <si>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</si>
  <si>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</si>
  <si>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</si>
  <si>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</si>
  <si>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</si>
  <si>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</si>
  <si>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</si>
  <si>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</si>
  <si>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</si>
  <si>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</si>
  <si>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</si>
  <si>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</si>
  <si>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</si>
  <si>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</si>
  <si>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</si>
  <si>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</si>
  <si>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</si>
  <si>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</si>
  <si>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</si>
  <si>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</si>
  <si>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</si>
  <si>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</si>
  <si>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</si>
  <si>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</si>
  <si>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</si>
  <si>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</si>
  <si>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</si>
  <si>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</si>
  <si>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</si>
  <si>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</si>
  <si>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</si>
  <si>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</si>
  <si>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</si>
  <si>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</si>
  <si>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</si>
  <si>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</si>
  <si>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</si>
  <si>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</si>
  <si>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</si>
  <si>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</si>
  <si>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</si>
  <si>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</si>
  <si>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</si>
  <si>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</si>
  <si>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</si>
  <si>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</si>
  <si>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</si>
  <si>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</si>
  <si>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</si>
  <si>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</si>
  <si>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</si>
  <si>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</si>
  <si>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</si>
  <si>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</si>
  <si>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</si>
  <si>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</si>
  <si>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</si>
  <si>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</si>
  <si>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</si>
  <si>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</si>
  <si>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</si>
  <si>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</si>
  <si>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</si>
  <si>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</si>
  <si>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</si>
  <si>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</si>
  <si>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</si>
  <si>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</si>
  <si>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</si>
  <si>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</si>
  <si>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</si>
  <si>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</si>
  <si>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</si>
  <si>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</si>
  <si>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</si>
  <si>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</si>
  <si>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</si>
  <si>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</si>
  <si>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</si>
  <si>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</si>
  <si>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</si>
  <si>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</si>
  <si>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</si>
  <si>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</si>
  <si>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</si>
  <si>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</si>
  <si>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</si>
  <si>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</si>
  <si>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</si>
  <si>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</si>
  <si>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</si>
  <si>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</si>
  <si>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</si>
  <si>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</si>
  <si>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</si>
  <si>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</si>
  <si>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</si>
  <si>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</si>
  <si>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</si>
  <si>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</si>
  <si>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</si>
  <si>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</si>
  <si>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</si>
  <si>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</si>
  <si>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</si>
  <si>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</si>
  <si>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</si>
  <si>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</si>
  <si>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</si>
  <si>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</si>
  <si>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</si>
  <si>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</si>
  <si>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</si>
  <si>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</si>
  <si>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</si>
  <si>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</si>
  <si>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</si>
  <si>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</si>
  <si>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</si>
  <si>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</si>
  <si>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</si>
  <si>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</si>
  <si>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</si>
  <si>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</si>
  <si>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</si>
  <si>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</si>
  <si>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</si>
  <si>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</si>
  <si>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</si>
  <si>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</si>
  <si>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</si>
  <si>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</si>
  <si>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</si>
  <si>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</si>
  <si>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</si>
  <si>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</si>
  <si>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</si>
  <si>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</si>
  <si>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</si>
  <si>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</si>
  <si>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</si>
  <si>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</si>
  <si>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</si>
  <si>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</si>
  <si>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</si>
  <si>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</si>
  <si>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</si>
  <si>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</si>
  <si>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</si>
  <si>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</si>
  <si>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</si>
  <si>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</si>
  <si>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</si>
  <si>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</si>
  <si>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</si>
  <si>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</si>
  <si>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</si>
  <si>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</si>
  <si>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</si>
  <si>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</si>
  <si>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</si>
  <si>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</si>
  <si>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</si>
  <si>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</si>
  <si>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</si>
  <si>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</si>
  <si>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</si>
  <si>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</si>
  <si>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</si>
  <si>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</si>
  <si>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</si>
  <si>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</si>
  <si>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</si>
  <si>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</si>
  <si>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</si>
  <si>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</si>
  <si>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</si>
  <si>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</si>
  <si>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</si>
  <si>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</si>
  <si>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</si>
  <si>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</si>
  <si>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</si>
  <si>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</si>
  <si>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</si>
  <si>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</si>
  <si>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</si>
  <si>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</si>
  <si>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</si>
  <si>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</si>
  <si>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</si>
  <si>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</si>
  <si>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</si>
  <si>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</si>
  <si>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</si>
  <si>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</si>
  <si>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</si>
  <si>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</si>
  <si>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</si>
  <si>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</si>
  <si>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</si>
  <si>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</si>
  <si>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</si>
  <si>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</si>
  <si>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</si>
  <si>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</si>
  <si>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</si>
  <si>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</si>
  <si>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</si>
  <si>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</si>
  <si>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</si>
  <si>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</si>
  <si>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</si>
  <si>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</si>
  <si>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</si>
  <si>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</si>
  <si>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</si>
  <si>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</si>
  <si>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</si>
  <si>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</si>
  <si>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</si>
  <si>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</si>
  <si>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</si>
  <si>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</si>
  <si>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</si>
  <si>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</si>
  <si>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</si>
  <si>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</si>
  <si>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</si>
  <si>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</si>
  <si>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</si>
  <si>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</si>
  <si>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</si>
  <si>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</si>
  <si>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</si>
  <si>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</si>
  <si>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</si>
  <si>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</si>
  <si>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</si>
  <si>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</si>
  <si>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</si>
  <si>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</si>
  <si>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</si>
  <si>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</si>
  <si>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</si>
  <si>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</si>
  <si>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</si>
  <si>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</si>
  <si>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</si>
  <si>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</si>
  <si>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</si>
  <si>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</si>
  <si>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</si>
  <si>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</si>
  <si>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</si>
  <si>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</si>
  <si>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</si>
  <si>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</si>
  <si>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</si>
  <si>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</si>
  <si>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</si>
  <si>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</si>
  <si>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</si>
  <si>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</si>
  <si>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</si>
  <si>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</si>
  <si>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</si>
  <si>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</si>
  <si>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</si>
  <si>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</si>
  <si>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</si>
  <si>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</si>
  <si>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</si>
  <si>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</si>
  <si>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</si>
  <si>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</si>
  <si>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</si>
  <si>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</si>
  <si>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</si>
  <si>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</si>
  <si>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</si>
  <si>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</si>
  <si>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</si>
  <si>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</si>
  <si>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</si>
  <si>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</si>
  <si>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</si>
  <si>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</si>
  <si>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</si>
  <si>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</si>
  <si>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</si>
  <si>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</si>
  <si>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</si>
  <si>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</si>
  <si>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</si>
  <si>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</si>
  <si>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</si>
  <si>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</si>
  <si>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</si>
  <si>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</si>
  <si>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</si>
  <si>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</si>
  <si>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</si>
  <si>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</si>
  <si>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</si>
  <si>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</si>
  <si>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</si>
  <si>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</si>
  <si>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</si>
  <si>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</si>
  <si>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</si>
  <si>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</si>
  <si>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</si>
  <si>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</si>
  <si>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</si>
  <si>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</si>
  <si>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</si>
  <si>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</si>
  <si>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</si>
  <si>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</si>
  <si>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</si>
  <si>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</si>
  <si>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</si>
  <si>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</si>
  <si>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</si>
  <si>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</si>
  <si>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</si>
  <si>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</si>
  <si>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</si>
  <si>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</si>
  <si>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</si>
  <si>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</si>
  <si>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</si>
  <si>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</si>
  <si>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</si>
  <si>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</si>
  <si>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</si>
  <si>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</si>
  <si>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</si>
  <si>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</si>
  <si>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</si>
  <si>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</si>
  <si>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</si>
  <si>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</si>
  <si>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</si>
  <si>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</si>
  <si>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</si>
  <si>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</si>
  <si>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</si>
  <si>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</si>
  <si>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</si>
  <si>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</si>
  <si>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</si>
  <si>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</si>
  <si>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</si>
  <si>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</si>
  <si>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</si>
  <si>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</si>
  <si>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</si>
  <si>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</si>
  <si>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</si>
  <si>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</si>
  <si>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</si>
  <si>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</si>
  <si>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</si>
  <si>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</si>
  <si>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</si>
  <si>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</si>
  <si>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</si>
  <si>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</si>
  <si>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</si>
  <si>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</si>
  <si>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</si>
  <si>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</si>
  <si>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</si>
  <si>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</si>
  <si>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</si>
  <si>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</si>
  <si>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</si>
  <si>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</si>
  <si>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</si>
  <si>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</si>
  <si>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</si>
  <si>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</si>
  <si>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</si>
  <si>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</si>
  <si>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</si>
  <si>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</si>
  <si>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</si>
  <si>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</si>
  <si>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</si>
  <si>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</si>
  <si>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</si>
  <si>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</si>
  <si>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</si>
  <si>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</si>
  <si>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</si>
  <si>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</si>
  <si>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</si>
  <si>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</si>
  <si>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</si>
  <si>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</si>
  <si>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</si>
  <si>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</si>
  <si>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</si>
  <si>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</si>
  <si>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</si>
  <si>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</si>
  <si>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</si>
  <si>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</si>
  <si>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</si>
  <si>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</si>
  <si>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</si>
  <si>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</si>
  <si>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</si>
  <si>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</si>
  <si>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</si>
  <si>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</si>
  <si>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</si>
  <si>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</si>
  <si>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</si>
  <si>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</si>
  <si>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</si>
  <si>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</si>
  <si>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</si>
  <si>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</si>
  <si>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</si>
  <si>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</si>
  <si>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</si>
  <si>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</si>
  <si>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</si>
  <si>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</si>
  <si>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</si>
  <si>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</si>
  <si>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</si>
  <si>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</si>
  <si>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</si>
  <si>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</si>
  <si>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</si>
  <si>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</si>
  <si>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</si>
  <si>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</si>
  <si>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</si>
  <si>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</si>
  <si>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</si>
  <si>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</si>
  <si>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</si>
  <si>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</si>
  <si>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</si>
  <si>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</si>
  <si>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</si>
  <si>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</si>
  <si>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</si>
  <si>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</si>
  <si>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</si>
  <si>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</si>
  <si>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</si>
  <si>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</si>
  <si>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</si>
  <si>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</si>
  <si>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</si>
  <si>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</si>
  <si>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</si>
  <si>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</si>
  <si>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</si>
  <si>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</si>
  <si>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</si>
  <si>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</si>
  <si>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</si>
  <si>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</si>
  <si>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</si>
  <si>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</si>
  <si>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</si>
  <si>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</si>
  <si>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</si>
  <si>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</si>
  <si>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</si>
  <si>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</si>
  <si>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</si>
  <si>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</si>
  <si>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</si>
  <si>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</si>
  <si>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</si>
  <si>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</si>
  <si>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</si>
  <si>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</si>
  <si>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</si>
  <si>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</si>
  <si>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</si>
  <si>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</si>
  <si>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</si>
  <si>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</si>
  <si>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</si>
  <si>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</si>
  <si>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</si>
  <si>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</si>
  <si>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</si>
  <si>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</si>
  <si>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</si>
  <si>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</si>
  <si>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</si>
  <si>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</si>
  <si>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</si>
  <si>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</si>
  <si>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</si>
  <si>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</si>
  <si>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</si>
  <si>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</si>
  <si>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</si>
  <si>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</si>
  <si>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</si>
  <si>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</si>
  <si>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</si>
  <si>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</si>
  <si>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</si>
  <si>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</si>
  <si>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</si>
  <si>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</si>
  <si>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</si>
  <si>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</si>
  <si>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</si>
  <si>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</si>
  <si>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</si>
  <si>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</si>
  <si>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</si>
  <si>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</si>
  <si>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</si>
  <si>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</si>
  <si>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</si>
  <si>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</si>
  <si>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</si>
  <si>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</si>
  <si>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</si>
  <si>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</si>
  <si>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</si>
  <si>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</si>
  <si>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</si>
  <si>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</si>
  <si>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</si>
  <si>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</si>
  <si>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</si>
  <si>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</si>
  <si>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</si>
  <si>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</si>
  <si>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</si>
  <si>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</si>
  <si>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</si>
  <si>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</si>
  <si>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</si>
  <si>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</si>
  <si>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</si>
  <si>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</si>
  <si>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</si>
  <si>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</si>
  <si>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</si>
  <si>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</si>
  <si>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</si>
  <si>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</si>
  <si>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</si>
  <si>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</si>
  <si>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</si>
  <si>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</si>
  <si>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</si>
  <si>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</si>
  <si>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</si>
  <si>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</si>
  <si>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</si>
  <si>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</si>
  <si>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</si>
  <si>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</si>
  <si>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</si>
  <si>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</si>
  <si>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</si>
  <si>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</si>
  <si>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</si>
  <si>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</si>
  <si>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</si>
  <si>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</si>
  <si>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</si>
  <si>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</si>
  <si>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</si>
  <si>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</si>
  <si>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</si>
  <si>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</si>
  <si>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</si>
  <si>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</si>
  <si>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</si>
  <si>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</si>
  <si>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</si>
  <si>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</si>
  <si>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</si>
  <si>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</si>
  <si>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</si>
  <si>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</si>
  <si>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</si>
  <si>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</si>
  <si>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</si>
  <si>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</si>
  <si>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</si>
  <si>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</si>
  <si>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</si>
  <si>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</si>
  <si>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</si>
  <si>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</si>
  <si>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</si>
  <si>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</si>
  <si>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</si>
  <si>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</si>
  <si>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</si>
  <si>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</si>
  <si>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</si>
  <si>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</si>
  <si>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</si>
  <si>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</si>
  <si>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</si>
  <si>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</si>
  <si>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</si>
  <si>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</si>
  <si>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</si>
  <si>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</si>
  <si>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</si>
  <si>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</si>
  <si>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</si>
  <si>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</si>
  <si>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</si>
  <si>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</si>
  <si>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</si>
  <si>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</si>
  <si>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</si>
  <si>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</si>
  <si>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</si>
  <si>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</si>
  <si>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</si>
  <si>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</si>
  <si>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</si>
  <si>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</si>
  <si>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</si>
  <si>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</si>
  <si>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</si>
  <si>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</si>
  <si>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</si>
  <si>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</si>
  <si>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</si>
  <si>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</si>
  <si>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</si>
  <si>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</si>
  <si>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</si>
  <si>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</si>
  <si>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</si>
  <si>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</si>
  <si>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</si>
  <si>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</si>
  <si>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</si>
  <si>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</si>
  <si>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</si>
  <si>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</si>
  <si>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</si>
  <si>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</si>
  <si>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</si>
  <si>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</si>
  <si>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</si>
  <si>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</si>
  <si>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</si>
  <si>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</si>
  <si>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</si>
  <si>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</si>
  <si>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</si>
  <si>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</si>
  <si>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</si>
  <si>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</si>
  <si>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</si>
  <si>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</si>
  <si>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</si>
  <si>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</si>
  <si>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</si>
  <si>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</si>
  <si>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</si>
  <si>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</si>
  <si>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</si>
  <si>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</si>
  <si>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</si>
  <si>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</si>
  <si>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</si>
  <si>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</si>
  <si>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</si>
  <si>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</si>
  <si>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</si>
  <si>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</si>
  <si>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</si>
  <si>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</si>
  <si>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</si>
  <si>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</si>
  <si>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</si>
  <si>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</si>
  <si>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</si>
  <si>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</si>
  <si>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</si>
  <si>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</si>
  <si>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</si>
  <si>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</si>
  <si>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</si>
  <si>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</si>
  <si>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</si>
  <si>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</si>
  <si>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</si>
  <si>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</si>
  <si>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</si>
  <si>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</si>
  <si>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</si>
  <si>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</si>
  <si>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</si>
  <si>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</si>
  <si>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</si>
  <si>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</si>
  <si>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</si>
  <si>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</si>
  <si>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</si>
  <si>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</si>
  <si>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</si>
  <si>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</si>
  <si>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</si>
  <si>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</si>
  <si>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</si>
  <si>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</si>
  <si>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</si>
  <si>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</si>
  <si>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</si>
  <si>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</si>
  <si>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</si>
  <si>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</si>
  <si>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</si>
  <si>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</si>
  <si>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</si>
  <si>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</si>
  <si>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</si>
  <si>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</si>
  <si>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</si>
  <si>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</si>
  <si>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</si>
  <si>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</si>
  <si>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</si>
  <si>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</si>
  <si>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</si>
  <si>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</si>
  <si>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</si>
  <si>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</si>
  <si>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</si>
  <si>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</si>
  <si>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</si>
  <si>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</si>
  <si>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</si>
  <si>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</si>
  <si>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</si>
  <si>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</si>
  <si>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</si>
  <si>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</si>
  <si>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</si>
  <si>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</si>
  <si>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</si>
  <si>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</si>
  <si>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</si>
  <si>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</si>
  <si>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</si>
  <si>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</si>
  <si>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</si>
  <si>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</si>
  <si>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</si>
  <si>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</si>
  <si>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</si>
  <si>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</si>
  <si>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</si>
  <si>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</si>
  <si>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</si>
  <si>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</si>
  <si>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</si>
  <si>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</si>
  <si>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</si>
  <si>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</si>
  <si>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</si>
  <si>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</si>
  <si>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</si>
  <si>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</si>
  <si>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</si>
  <si>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</si>
  <si>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</si>
  <si>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</si>
  <si>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</si>
  <si>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</si>
  <si>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</si>
  <si>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</si>
  <si>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</si>
  <si>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</si>
  <si>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</si>
  <si>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</si>
  <si>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</si>
  <si>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</si>
  <si>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</si>
  <si>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</si>
  <si>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</si>
  <si>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</si>
  <si>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</si>
  <si>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</si>
  <si>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</si>
  <si>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</si>
  <si>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</si>
  <si>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</si>
  <si>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</si>
  <si>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</si>
  <si>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</si>
  <si>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</si>
  <si>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</si>
  <si>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</si>
  <si>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</si>
  <si>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</si>
  <si>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</si>
  <si>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</si>
  <si>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</si>
  <si>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</si>
  <si>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</si>
  <si>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</si>
  <si>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</si>
  <si>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</si>
  <si>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</si>
  <si>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</si>
  <si>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</si>
  <si>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</si>
  <si>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</si>
  <si>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</si>
  <si>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</si>
  <si>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</si>
  <si>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</si>
  <si>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</si>
  <si>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</si>
  <si>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</si>
  <si>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</si>
  <si>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</si>
  <si>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</si>
  <si>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</si>
  <si>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</si>
  <si>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</si>
  <si>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</si>
  <si>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</si>
  <si>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</si>
  <si>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</si>
  <si>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</si>
  <si>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</si>
  <si>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</si>
  <si>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</si>
  <si>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</si>
  <si>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</si>
  <si>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</si>
  <si>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</si>
  <si>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</si>
  <si>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</si>
  <si>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</si>
  <si>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</si>
  <si>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</si>
  <si>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</si>
  <si>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</si>
  <si>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</si>
  <si>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</si>
  <si>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</si>
  <si>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</si>
  <si>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</si>
  <si>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</si>
  <si>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</si>
  <si>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</si>
  <si>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</si>
  <si>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</si>
  <si>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</si>
  <si>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</si>
  <si>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</si>
  <si>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</si>
  <si>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</si>
  <si>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</si>
  <si>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</si>
  <si>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</si>
  <si>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</si>
  <si>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</si>
  <si>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</si>
  <si>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</si>
  <si>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</si>
  <si>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</si>
  <si>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</si>
  <si>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</si>
  <si>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</si>
  <si>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</si>
  <si>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</si>
  <si>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</si>
  <si>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</si>
  <si>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</si>
  <si>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</si>
  <si>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</si>
  <si>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</si>
  <si>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</si>
  <si>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</si>
  <si>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</si>
  <si>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</si>
  <si>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</si>
  <si>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</si>
  <si>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</si>
  <si>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</si>
  <si>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</si>
  <si>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</si>
  <si>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</si>
  <si>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</si>
  <si>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</si>
  <si>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</si>
  <si>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</si>
  <si>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</si>
  <si>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</si>
  <si>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</si>
  <si>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</si>
  <si>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</si>
  <si>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</si>
  <si>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</si>
  <si>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</si>
  <si>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</si>
  <si>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</si>
  <si>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</si>
  <si>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</si>
  <si>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</si>
  <si>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</si>
  <si>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</si>
  <si>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</si>
  <si>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</si>
  <si>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</si>
  <si>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</si>
  <si>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</si>
  <si>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</si>
  <si>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</si>
  <si>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</si>
  <si>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</si>
  <si>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</si>
  <si>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</si>
  <si>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</si>
  <si>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</si>
  <si>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</si>
  <si>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</si>
  <si>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</si>
  <si>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</si>
  <si>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</si>
  <si>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</si>
  <si>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</si>
  <si>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</si>
  <si>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</si>
  <si>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</si>
  <si>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</si>
  <si>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</si>
  <si>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</si>
  <si>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</si>
  <si>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</si>
  <si>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</si>
  <si>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</si>
  <si>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</si>
  <si>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</si>
  <si>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</si>
  <si>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</si>
  <si>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</si>
  <si>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</si>
  <si>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</si>
  <si>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</si>
  <si>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</si>
  <si>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</si>
  <si>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</si>
  <si>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</si>
  <si>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</si>
  <si>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</si>
  <si>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</si>
  <si>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</si>
  <si>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</si>
  <si>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</si>
  <si>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</si>
  <si>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</si>
  <si>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</si>
  <si>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</si>
  <si>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</si>
  <si>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</si>
  <si>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</si>
  <si>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</si>
  <si>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</si>
  <si>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</si>
  <si>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</si>
  <si>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</si>
  <si>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</si>
  <si>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</si>
  <si>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</si>
  <si>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</si>
  <si>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</si>
  <si>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</si>
  <si>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</si>
  <si>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</si>
  <si>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</si>
  <si>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</si>
  <si>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</si>
  <si>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</si>
  <si>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</si>
  <si>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</si>
  <si>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</si>
  <si>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</si>
  <si>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</si>
  <si>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</si>
  <si>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</si>
  <si>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</si>
  <si>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</si>
  <si>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</si>
  <si>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</si>
  <si>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</si>
  <si>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</si>
  <si>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</si>
  <si>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</si>
  <si>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</si>
  <si>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</si>
  <si>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</si>
  <si>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</si>
  <si>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</si>
  <si>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</si>
  <si>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</si>
  <si>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</si>
  <si>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</si>
  <si>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</si>
  <si>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</si>
  <si>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</si>
  <si>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</si>
  <si>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</si>
  <si>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</si>
  <si>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</si>
  <si>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</si>
  <si>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</si>
  <si>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</si>
  <si>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</si>
  <si>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</si>
  <si>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</si>
  <si>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</si>
  <si>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</si>
  <si>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</si>
  <si>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</si>
  <si>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</si>
  <si>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</si>
  <si>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</si>
  <si>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</si>
  <si>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</si>
  <si>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</si>
  <si>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</si>
  <si>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</si>
  <si>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</si>
  <si>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</si>
  <si>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</si>
  <si>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</si>
  <si>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</si>
  <si>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</si>
  <si>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</si>
  <si>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</si>
  <si>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</si>
  <si>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</si>
  <si>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</si>
  <si>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</si>
  <si>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</si>
  <si>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</si>
  <si>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</si>
  <si>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</si>
  <si>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</si>
  <si>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</si>
  <si>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</si>
  <si>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</si>
  <si>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</si>
  <si>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</si>
  <si>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</si>
  <si>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</si>
  <si>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</si>
  <si>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</si>
  <si>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</si>
  <si>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</si>
  <si>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</si>
  <si>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</si>
  <si>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</si>
  <si>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</si>
  <si>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</si>
  <si>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</si>
  <si>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</si>
  <si>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</si>
  <si>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</si>
  <si>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</si>
  <si>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</si>
  <si>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</si>
  <si>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</si>
  <si>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</si>
  <si>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</si>
  <si>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</si>
  <si>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</si>
  <si>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</si>
  <si>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</si>
  <si>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</si>
  <si>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</si>
  <si>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</si>
  <si>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</si>
  <si>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</si>
  <si>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</si>
  <si>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</si>
  <si>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</si>
  <si>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</si>
  <si>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</si>
  <si>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</si>
  <si>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</si>
  <si>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</si>
  <si>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</si>
  <si>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</si>
  <si>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</si>
  <si>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</si>
  <si>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</si>
  <si>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</si>
  <si>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</si>
  <si>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</si>
  <si>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</si>
  <si>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</si>
  <si>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</si>
  <si>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</si>
  <si>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</si>
  <si>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</si>
  <si>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</si>
  <si>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</si>
  <si>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</si>
  <si>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</si>
  <si>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</si>
  <si>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</si>
  <si>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</si>
  <si>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</si>
  <si>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</si>
  <si>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</si>
  <si>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</si>
  <si>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</si>
  <si>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</si>
  <si>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</si>
  <si>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</si>
  <si>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</si>
  <si>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</si>
  <si>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</si>
  <si>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</si>
  <si>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</si>
  <si>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</si>
  <si>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</si>
  <si>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</si>
  <si>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</si>
  <si>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</si>
  <si>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</si>
  <si>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</si>
  <si>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</si>
  <si>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</si>
  <si>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</si>
  <si>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</si>
  <si>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</si>
  <si>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</si>
  <si>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</si>
  <si>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</si>
  <si>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</si>
  <si>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</si>
  <si>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</si>
  <si>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</si>
  <si>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</si>
  <si>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</si>
  <si>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</si>
  <si>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</si>
  <si>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</si>
  <si>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</si>
  <si>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</si>
  <si>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</si>
  <si>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</si>
  <si>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</si>
  <si>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</si>
  <si>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</si>
  <si>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</si>
  <si>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</si>
  <si>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</si>
  <si>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</si>
  <si>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</si>
  <si>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</si>
  <si>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</si>
  <si>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</si>
  <si>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</si>
  <si>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</si>
  <si>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</si>
  <si>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</si>
  <si>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</si>
  <si>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</si>
  <si>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</si>
  <si>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</si>
  <si>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</si>
  <si>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</si>
  <si>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</si>
  <si>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</si>
  <si>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</si>
  <si>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</si>
  <si>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</si>
  <si>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</si>
  <si>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</si>
  <si>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</si>
  <si>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</si>
  <si>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</si>
  <si>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</si>
  <si>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</si>
  <si>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</si>
  <si>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</si>
  <si>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</si>
  <si>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</si>
  <si>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</si>
  <si>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</si>
  <si>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</si>
  <si>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</si>
  <si>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</si>
  <si>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</si>
  <si>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</si>
  <si>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</si>
  <si>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</si>
  <si>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</si>
  <si>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</si>
  <si>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</si>
  <si>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</si>
  <si>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</si>
  <si>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</si>
  <si>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</si>
  <si>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</si>
  <si>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</si>
  <si>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</si>
  <si>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</si>
  <si>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</si>
  <si>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</si>
  <si>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</si>
  <si>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</si>
  <si>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</si>
  <si>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</si>
  <si>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</si>
  <si>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</si>
  <si>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</si>
  <si>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</si>
  <si>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</si>
  <si>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</si>
  <si>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</si>
  <si>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</si>
  <si>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</si>
  <si>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</si>
  <si>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</si>
  <si>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</si>
  <si>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</si>
  <si>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</si>
  <si>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</si>
  <si>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</si>
  <si>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</si>
  <si>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</si>
  <si>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</si>
  <si>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</si>
  <si>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</si>
  <si>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</si>
  <si>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</si>
  <si>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</si>
  <si>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</si>
  <si>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</si>
  <si>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</si>
  <si>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</si>
  <si>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</si>
  <si>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</si>
  <si>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</si>
  <si>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</si>
  <si>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</si>
  <si>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</si>
  <si>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</si>
  <si>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</si>
  <si>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</si>
  <si>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</si>
  <si>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</si>
  <si>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</si>
  <si>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</si>
  <si>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</si>
  <si>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</si>
  <si>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</si>
  <si>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</si>
  <si>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</si>
  <si>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</si>
  <si>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</si>
  <si>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</si>
  <si>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</si>
  <si>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</si>
  <si>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</si>
  <si>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</si>
  <si>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</si>
  <si>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</si>
  <si>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</si>
  <si>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</si>
  <si>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</si>
  <si>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</si>
  <si>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</si>
  <si>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</si>
  <si>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</si>
  <si>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</si>
  <si>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</si>
  <si>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</si>
  <si>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</si>
  <si>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</si>
  <si>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</si>
  <si>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</si>
  <si>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</si>
  <si>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</si>
  <si>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</si>
  <si>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</si>
  <si>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</si>
  <si>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</si>
  <si>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</si>
  <si>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</si>
  <si>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</si>
  <si>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</si>
  <si>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</si>
  <si>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</si>
  <si>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</si>
  <si>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</si>
  <si>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</si>
  <si>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</si>
  <si>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</si>
  <si>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</si>
  <si>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</si>
  <si>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</si>
  <si>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</si>
  <si>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</si>
  <si>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</si>
  <si>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</si>
  <si>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</si>
  <si>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</si>
  <si>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</si>
  <si>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</si>
  <si>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</si>
  <si>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</si>
  <si>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</si>
  <si>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</si>
  <si>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</si>
  <si>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</si>
  <si>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</si>
  <si>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</si>
  <si>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</si>
  <si>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</si>
  <si>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</si>
  <si>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</si>
  <si>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</si>
  <si>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</si>
  <si>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</si>
  <si>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</si>
  <si>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</si>
  <si>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</si>
  <si>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</si>
  <si>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</si>
  <si>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</si>
  <si>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</si>
  <si>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</si>
  <si>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</si>
  <si>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</si>
  <si>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</si>
  <si>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</si>
  <si>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</si>
  <si>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</si>
  <si>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</si>
  <si>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</si>
  <si>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</si>
  <si>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</si>
  <si>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</si>
  <si>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</si>
  <si>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</si>
  <si>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</si>
  <si>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</si>
  <si>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</si>
  <si>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</si>
  <si>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</si>
  <si>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</si>
  <si>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</si>
  <si>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</si>
  <si>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</si>
  <si>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</si>
  <si>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</si>
  <si>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</si>
  <si>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</si>
  <si>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</si>
  <si>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</si>
  <si>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</si>
  <si>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</si>
  <si>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</si>
  <si>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</si>
  <si>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</si>
  <si>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</si>
  <si>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</si>
  <si>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</si>
  <si>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</si>
  <si>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</si>
  <si>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</si>
  <si>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</si>
  <si>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</si>
  <si>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</si>
  <si>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</si>
  <si>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</si>
  <si>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</si>
  <si>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</si>
  <si>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</si>
  <si>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</si>
  <si>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</si>
  <si>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</si>
  <si>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</si>
  <si>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</si>
  <si>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</si>
  <si>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</si>
  <si>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</si>
  <si>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</si>
  <si>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</si>
  <si>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</si>
  <si>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</si>
  <si>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</si>
  <si>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</si>
  <si>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</si>
  <si>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</si>
  <si>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</si>
  <si>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</si>
  <si>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</si>
  <si>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</si>
  <si>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</si>
  <si>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</si>
  <si>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</si>
  <si>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</si>
  <si>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</si>
  <si>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</si>
  <si>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</si>
  <si>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</si>
  <si>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</si>
  <si>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</si>
  <si>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</si>
  <si>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</si>
  <si>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</si>
  <si>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</si>
  <si>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</si>
  <si>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</si>
  <si>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</si>
  <si>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</si>
  <si>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</si>
  <si>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</si>
  <si>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</si>
  <si>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</si>
  <si>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</si>
  <si>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</si>
  <si>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</si>
  <si>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</si>
  <si>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</si>
  <si>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</si>
  <si>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</si>
  <si>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</si>
  <si>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</si>
  <si>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</si>
  <si>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</si>
  <si>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</si>
  <si>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</si>
  <si>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</si>
  <si>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</si>
  <si>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</si>
  <si>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</si>
  <si>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</si>
  <si>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</si>
  <si>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</si>
  <si>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</si>
  <si>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</si>
  <si>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</si>
  <si>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</si>
  <si>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</si>
  <si>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</si>
  <si>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</si>
  <si>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</si>
  <si>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</si>
  <si>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</si>
  <si>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</si>
  <si>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</si>
  <si>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</si>
  <si>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</si>
  <si>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</si>
  <si>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</si>
  <si>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</si>
  <si>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</si>
  <si>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</si>
  <si>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</si>
  <si>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</si>
  <si>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</si>
  <si>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</si>
  <si>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</si>
  <si>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</si>
  <si>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</si>
  <si>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</si>
  <si>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</si>
  <si>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</si>
  <si>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</si>
  <si>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</si>
  <si>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</si>
  <si>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</si>
  <si>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</si>
  <si>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</si>
  <si>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</si>
  <si>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</si>
  <si>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</si>
  <si>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</si>
  <si>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</si>
  <si>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</si>
  <si>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</si>
  <si>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</si>
  <si>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</si>
  <si>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</si>
  <si>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</si>
  <si>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</si>
  <si>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</si>
  <si>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</si>
  <si>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</si>
  <si>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</si>
  <si>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</si>
  <si>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</si>
  <si>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</si>
  <si>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</si>
  <si>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</si>
  <si>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</si>
  <si>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</si>
  <si>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</si>
  <si>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</si>
  <si>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</si>
  <si>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</si>
  <si>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</si>
  <si>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</si>
  <si>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</si>
  <si>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</si>
  <si>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</si>
  <si>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</si>
  <si>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</si>
  <si>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</si>
  <si>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</si>
  <si>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</si>
  <si>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</si>
  <si>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</si>
  <si>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</si>
  <si>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</si>
  <si>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</si>
  <si>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</si>
  <si>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</si>
  <si>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</si>
  <si>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</si>
  <si>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</si>
  <si>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</si>
  <si>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</si>
  <si>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</si>
  <si>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</si>
  <si>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</si>
  <si>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</si>
  <si>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</si>
  <si>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</si>
  <si>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</si>
  <si>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</si>
  <si>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</si>
  <si>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</si>
  <si>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</si>
  <si>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</si>
  <si>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</si>
  <si>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</si>
  <si>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</si>
  <si>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</si>
  <si>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</si>
  <si>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</si>
  <si>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</si>
  <si>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</si>
  <si>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</si>
  <si>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</si>
  <si>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</si>
  <si>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</si>
  <si>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</si>
  <si>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</si>
  <si>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</si>
  <si>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</si>
  <si>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</si>
  <si>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</si>
  <si>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</si>
  <si>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</si>
  <si>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</si>
  <si>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</si>
  <si>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</si>
  <si>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</si>
  <si>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</si>
  <si>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</si>
  <si>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</si>
  <si>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</si>
  <si>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</si>
  <si>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</si>
  <si>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</si>
  <si>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</si>
  <si>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</si>
  <si>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</si>
  <si>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</si>
  <si>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</si>
  <si>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</si>
  <si>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</si>
  <si>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</si>
  <si>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</si>
  <si>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</si>
  <si>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</si>
  <si>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</si>
  <si>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</si>
  <si>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</si>
  <si>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</si>
  <si>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</si>
  <si>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</si>
  <si>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</si>
  <si>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</si>
  <si>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</si>
  <si>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</si>
  <si>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</si>
  <si>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</si>
  <si>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</si>
  <si>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</si>
  <si>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</si>
  <si>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</si>
  <si>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</si>
  <si>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</si>
  <si>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</si>
  <si>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</si>
  <si>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</si>
  <si>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</si>
  <si>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</si>
  <si>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</si>
  <si>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</si>
  <si>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</si>
  <si>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</si>
  <si>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</si>
  <si>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</si>
  <si>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</si>
  <si>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</si>
  <si>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</si>
  <si>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</si>
  <si>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</si>
  <si>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</si>
  <si>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</si>
  <si>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</si>
  <si>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</si>
  <si>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</si>
  <si>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</si>
  <si>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</si>
  <si>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</si>
  <si>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</si>
  <si>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</si>
  <si>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</si>
  <si>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</si>
  <si>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</si>
  <si>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</si>
  <si>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</si>
  <si>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</si>
  <si>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</si>
  <si>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</si>
  <si>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</si>
  <si>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</si>
  <si>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</si>
  <si>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</si>
  <si>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</si>
  <si>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</si>
  <si>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</si>
  <si>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</si>
  <si>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</si>
  <si>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</si>
  <si>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</si>
  <si>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</si>
  <si>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</si>
  <si>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</si>
  <si>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</si>
  <si>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</si>
  <si>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</si>
  <si>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</si>
  <si>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</si>
  <si>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</si>
  <si>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</si>
  <si>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</si>
  <si>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</si>
  <si>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</si>
  <si>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</si>
  <si>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</si>
  <si>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</si>
  <si>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</si>
  <si>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</si>
  <si>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</si>
  <si>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</si>
  <si>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</si>
  <si>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</si>
  <si>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</si>
  <si>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</si>
  <si>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</si>
  <si>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</si>
  <si>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</si>
  <si>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</si>
  <si>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</si>
  <si>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</si>
  <si>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</si>
  <si>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</si>
  <si>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</si>
  <si>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</si>
  <si>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</si>
  <si>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</si>
  <si>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</si>
  <si>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</si>
  <si>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</si>
  <si>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</si>
  <si>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</si>
  <si>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</si>
  <si>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</si>
  <si>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</si>
  <si>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</si>
  <si>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</si>
  <si>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</si>
  <si>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</si>
  <si>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</si>
  <si>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</si>
  <si>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</si>
  <si>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</si>
  <si>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</si>
  <si>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</si>
  <si>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</si>
  <si>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</si>
  <si>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</si>
  <si>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</si>
  <si>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</si>
  <si>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</si>
  <si>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</si>
  <si>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</si>
  <si>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</si>
  <si>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</si>
  <si>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</si>
  <si>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</si>
  <si>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</si>
  <si>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</si>
  <si>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</si>
  <si>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</si>
  <si>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</si>
  <si>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</si>
  <si>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</si>
  <si>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</si>
  <si>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</si>
  <si>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</si>
  <si>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</si>
  <si>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</si>
  <si>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</si>
  <si>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</si>
  <si>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</si>
  <si>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</si>
  <si>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</si>
  <si>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</si>
  <si>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</si>
  <si>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</si>
  <si>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</si>
  <si>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</si>
  <si>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</si>
  <si>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</si>
  <si>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</si>
  <si>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</si>
  <si>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</si>
  <si>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</si>
  <si>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</si>
  <si>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</si>
  <si>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</si>
  <si>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</si>
  <si>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</si>
  <si>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</si>
  <si>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</si>
  <si>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</si>
  <si>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</si>
  <si>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</si>
  <si>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</si>
  <si>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</si>
  <si>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</si>
  <si>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</si>
  <si>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</si>
  <si>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</si>
  <si>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</si>
  <si>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</si>
  <si>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</si>
  <si>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</si>
  <si>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</si>
  <si>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</si>
  <si>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</si>
  <si>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</si>
  <si>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</si>
  <si>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</si>
  <si>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</si>
  <si>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</si>
  <si>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</si>
  <si>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</si>
  <si>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</si>
  <si>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</si>
  <si>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</si>
  <si>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</si>
  <si>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</si>
  <si>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</si>
  <si>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</si>
  <si>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</si>
  <si>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</si>
  <si>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</si>
  <si>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</si>
  <si>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</si>
  <si>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</si>
  <si>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</si>
  <si>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</si>
  <si>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</si>
  <si>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</si>
  <si>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</si>
  <si>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</si>
  <si>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</si>
  <si>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</si>
  <si>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</si>
  <si>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</si>
  <si>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</si>
  <si>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</si>
  <si>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</si>
  <si>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</si>
  <si>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</si>
  <si>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</si>
  <si>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</si>
  <si>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</si>
  <si>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</si>
  <si>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</si>
  <si>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</si>
  <si>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</si>
  <si>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</si>
  <si>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</si>
  <si>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</si>
  <si>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</si>
  <si>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</si>
  <si>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</si>
  <si>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</si>
  <si>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</si>
  <si>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</si>
  <si>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</si>
  <si>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</si>
  <si>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</si>
  <si>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</si>
  <si>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</si>
  <si>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</si>
  <si>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</si>
  <si>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</si>
  <si>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</si>
  <si>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</si>
  <si>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</si>
  <si>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</si>
  <si>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</si>
  <si>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</si>
  <si>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</si>
  <si>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</si>
  <si>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</si>
  <si>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</si>
  <si>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</si>
  <si>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</si>
  <si>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</si>
  <si>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</si>
  <si>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</si>
  <si>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</si>
  <si>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</si>
  <si>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</si>
  <si>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</si>
  <si>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</si>
  <si>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</si>
  <si>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</si>
  <si>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</si>
  <si>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</si>
  <si>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</si>
  <si>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</si>
  <si>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</si>
  <si>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</si>
  <si>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</si>
  <si>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</si>
  <si>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</si>
  <si>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</si>
  <si>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</si>
  <si>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</si>
  <si>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</si>
  <si>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</si>
  <si>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</si>
  <si>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</si>
  <si>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</si>
  <si>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</si>
  <si>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</si>
  <si>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</si>
  <si>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</si>
  <si>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</si>
  <si>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</si>
  <si>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</si>
  <si>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</si>
  <si>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</si>
  <si>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</si>
  <si>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</si>
  <si>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</si>
  <si>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</si>
  <si>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</si>
  <si>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</si>
  <si>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</si>
  <si>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</si>
  <si>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</si>
  <si>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</si>
  <si>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</si>
  <si>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</si>
  <si>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</si>
  <si>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</si>
  <si>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</si>
  <si>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</si>
  <si>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</si>
  <si>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</si>
  <si>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</si>
  <si>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</si>
  <si>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</si>
  <si>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</si>
  <si>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</si>
  <si>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</si>
  <si>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</si>
  <si>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</si>
  <si>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</si>
  <si>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</si>
  <si>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</si>
  <si>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</si>
  <si>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</si>
  <si>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</si>
  <si>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</si>
  <si>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</si>
  <si>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</si>
  <si>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</si>
  <si>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</si>
  <si>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</si>
  <si>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</si>
  <si>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</si>
  <si>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</si>
  <si>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</si>
  <si>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</si>
  <si>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</si>
  <si>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</si>
  <si>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</si>
  <si>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</si>
  <si>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</si>
  <si>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</si>
  <si>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</si>
  <si>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</si>
  <si>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</si>
  <si>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</si>
  <si>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</si>
  <si>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</si>
  <si>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</si>
  <si>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</si>
  <si>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</si>
  <si>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</si>
  <si>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</si>
  <si>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</si>
  <si>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</si>
  <si>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</si>
  <si>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</si>
  <si>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</si>
  <si>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</si>
  <si>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</si>
  <si>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</si>
  <si>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</si>
  <si>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</si>
  <si>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</si>
  <si>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</si>
  <si>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</si>
  <si>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</si>
  <si>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</si>
  <si>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</si>
  <si>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</si>
  <si>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</si>
  <si>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</si>
  <si>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</si>
  <si>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</si>
  <si>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</si>
  <si>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</si>
  <si>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</si>
  <si>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</si>
  <si>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</si>
  <si>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</si>
  <si>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</si>
  <si>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</si>
  <si>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</si>
  <si>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</si>
  <si>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</si>
  <si>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</si>
  <si>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</si>
  <si>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</si>
  <si>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</si>
  <si>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</si>
  <si>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</si>
  <si>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</si>
  <si>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</si>
  <si>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</si>
  <si>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</si>
  <si>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</si>
  <si>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</si>
  <si>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</si>
  <si>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</si>
  <si>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</si>
  <si>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</si>
  <si>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</si>
  <si>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</si>
  <si>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</si>
  <si>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</si>
  <si>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</si>
  <si>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</si>
  <si>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</si>
  <si>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</si>
  <si>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</si>
  <si>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</si>
  <si>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</si>
  <si>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</si>
  <si>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</si>
  <si>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</si>
  <si>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</si>
  <si>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</si>
  <si>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</si>
  <si>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</si>
  <si>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</si>
  <si>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</si>
  <si>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</si>
  <si>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</si>
  <si>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</si>
  <si>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</si>
  <si>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</si>
  <si>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</si>
  <si>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</si>
  <si>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</si>
  <si>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</si>
  <si>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</si>
  <si>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</si>
  <si>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</si>
  <si>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</si>
  <si>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</si>
  <si>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</si>
  <si>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</si>
  <si>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</si>
  <si>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</si>
  <si>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</si>
  <si>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</si>
  <si>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</si>
  <si>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</si>
  <si>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</si>
  <si>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</si>
  <si>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</si>
  <si>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</si>
  <si>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</si>
  <si>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</si>
  <si>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</si>
  <si>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</si>
  <si>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</si>
  <si>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</si>
  <si>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</si>
  <si>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</si>
  <si>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</si>
  <si>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</si>
  <si>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</si>
  <si>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</si>
  <si>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</si>
  <si>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</si>
  <si>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</si>
  <si>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</si>
  <si>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</si>
  <si>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</si>
  <si>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</si>
  <si>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</si>
  <si>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</si>
  <si>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</si>
  <si>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</si>
  <si>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</si>
  <si>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</si>
  <si>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</si>
  <si>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</si>
  <si>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</si>
  <si>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</si>
  <si>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</si>
  <si>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</si>
  <si>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</si>
  <si>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</si>
  <si>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</si>
  <si>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</si>
  <si>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</si>
  <si>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</si>
  <si>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</si>
  <si>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</si>
  <si>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</si>
  <si>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</si>
  <si>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</si>
  <si>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</si>
  <si>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</si>
  <si>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</si>
  <si>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</si>
  <si>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</si>
  <si>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</si>
  <si>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</si>
  <si>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</si>
  <si>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</si>
  <si>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</si>
  <si>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</si>
  <si>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</si>
  <si>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</si>
  <si>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</si>
  <si>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</si>
  <si>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</si>
  <si>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</si>
  <si>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</si>
  <si>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</si>
  <si>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</si>
  <si>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</si>
  <si>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</si>
  <si>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</si>
  <si>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</si>
  <si>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</si>
  <si>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</si>
  <si>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</si>
  <si>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</si>
  <si>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</si>
  <si>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</si>
  <si>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</si>
  <si>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</si>
  <si>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</si>
  <si>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</si>
  <si>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</si>
  <si>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</si>
  <si>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</si>
  <si>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</si>
  <si>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</si>
  <si>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</si>
  <si>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</si>
  <si>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</si>
  <si>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</si>
  <si>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</si>
  <si>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</si>
  <si>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</si>
  <si>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</si>
  <si>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</si>
  <si>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</si>
  <si>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</si>
  <si>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</si>
  <si>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</si>
  <si>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</si>
  <si>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</si>
  <si>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</si>
  <si>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</si>
  <si>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</si>
  <si>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</si>
  <si>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</si>
  <si>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</si>
  <si>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</si>
  <si>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</si>
  <si>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</si>
  <si>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</si>
  <si>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</si>
  <si>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</si>
  <si>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</si>
  <si>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</si>
  <si>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</si>
  <si>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</si>
  <si>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</si>
  <si>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</si>
  <si>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</si>
  <si>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</si>
  <si>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</si>
  <si>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</si>
  <si>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</si>
  <si>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</si>
  <si>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</si>
  <si>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</si>
  <si>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</si>
  <si>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</si>
  <si>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</si>
  <si>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</si>
  <si>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</si>
  <si>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</si>
  <si>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</si>
  <si>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</si>
  <si>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</si>
  <si>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</si>
  <si>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</si>
  <si>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</si>
  <si>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</si>
  <si>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</si>
  <si>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</si>
  <si>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</si>
  <si>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</si>
  <si>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</si>
  <si>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</si>
  <si>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</si>
  <si>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</si>
  <si>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</si>
  <si>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</si>
  <si>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</si>
  <si>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</si>
  <si>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</si>
  <si>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</si>
  <si>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</si>
  <si>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</si>
  <si>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</si>
  <si>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</si>
  <si>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</si>
  <si>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</si>
  <si>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</si>
  <si>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</si>
  <si>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</si>
  <si>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</si>
  <si>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</si>
  <si>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</si>
  <si>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</si>
  <si>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</si>
  <si>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</si>
  <si>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</si>
  <si>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</si>
  <si>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</si>
  <si>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</si>
  <si>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</si>
  <si>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</si>
  <si>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</si>
  <si>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</si>
  <si>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</si>
  <si>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</si>
  <si>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</si>
  <si>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</si>
  <si>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</si>
  <si>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</si>
  <si>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</si>
  <si>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</si>
  <si>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</si>
  <si>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</si>
  <si>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</si>
  <si>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</si>
  <si>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</si>
  <si>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</si>
  <si>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</si>
  <si>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</si>
  <si>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</si>
  <si>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</si>
  <si>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</si>
  <si>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</si>
  <si>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</si>
  <si>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</si>
  <si>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</si>
  <si>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</si>
  <si>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</si>
  <si>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</si>
  <si>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</si>
  <si>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</si>
  <si>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</si>
  <si>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</si>
  <si>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</si>
  <si>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</si>
  <si>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</si>
  <si>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</si>
  <si>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</si>
  <si>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</si>
  <si>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</si>
  <si>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</si>
  <si>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</si>
  <si>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</si>
  <si>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</si>
  <si>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</si>
  <si>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</si>
  <si>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</si>
  <si>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</si>
  <si>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</si>
  <si>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</si>
  <si>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</si>
  <si>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</si>
  <si>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</si>
  <si>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</si>
  <si>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</si>
  <si>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</si>
  <si>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</si>
  <si>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</si>
  <si>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</si>
  <si>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</si>
  <si>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</si>
  <si>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</si>
  <si>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</si>
  <si>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</si>
  <si>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</si>
  <si>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</si>
  <si>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</si>
  <si>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</si>
  <si>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</si>
  <si>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</si>
  <si>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</si>
  <si>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</si>
  <si>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</si>
  <si>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</si>
  <si>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</si>
  <si>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</si>
  <si>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</si>
  <si>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</si>
  <si>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</si>
  <si>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</si>
  <si>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</si>
  <si>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</si>
  <si>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</si>
  <si>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</si>
  <si>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</si>
  <si>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</si>
  <si>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</si>
  <si>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</si>
  <si>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</si>
  <si>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</si>
  <si>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</si>
  <si>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</si>
  <si>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</si>
  <si>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</si>
  <si>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</si>
  <si>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</si>
  <si>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</si>
  <si>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</si>
  <si>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</si>
  <si>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</si>
  <si>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</si>
  <si>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</si>
  <si>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</si>
  <si>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</si>
  <si>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</si>
  <si>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</si>
  <si>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</si>
  <si>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</si>
  <si>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</si>
  <si>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</si>
  <si>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</si>
  <si>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</si>
  <si>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</si>
  <si>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</si>
  <si>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</si>
  <si>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</si>
  <si>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</si>
  <si>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</si>
  <si>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</si>
  <si>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</si>
  <si>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</si>
  <si>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</si>
  <si>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</si>
  <si>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</si>
  <si>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</si>
  <si>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</si>
  <si>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</si>
  <si>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</si>
  <si>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</si>
  <si>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</si>
  <si>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</si>
  <si>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</si>
  <si>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</si>
  <si>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</si>
  <si>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</si>
  <si>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</si>
  <si>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</si>
  <si>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</si>
  <si>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</si>
  <si>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</si>
  <si>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</si>
  <si>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</si>
  <si>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</si>
  <si>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</si>
  <si>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</si>
  <si>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</si>
  <si>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</si>
  <si>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</si>
  <si>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</si>
  <si>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</si>
  <si>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</si>
  <si>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</si>
  <si>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</si>
  <si>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</si>
  <si>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</si>
  <si>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</si>
  <si>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</si>
  <si>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</si>
  <si>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</si>
  <si>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</si>
  <si>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</si>
  <si>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</si>
  <si>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</si>
  <si>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</si>
  <si>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</si>
  <si>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</si>
  <si>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</si>
  <si>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</si>
  <si>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</si>
  <si>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</si>
  <si>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</si>
  <si>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</si>
  <si>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</si>
  <si>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</si>
  <si>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</si>
  <si>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</si>
  <si>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</si>
  <si>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</si>
  <si>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</si>
  <si>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</si>
  <si>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</si>
  <si>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</si>
  <si>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</si>
  <si>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</si>
  <si>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</si>
  <si>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</si>
  <si>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</si>
  <si>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</si>
  <si>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</si>
  <si>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</si>
  <si>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</si>
  <si>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</si>
  <si>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</si>
  <si>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</si>
  <si>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</si>
  <si>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</si>
  <si>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</si>
  <si>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</si>
  <si>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</si>
  <si>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</si>
  <si>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</si>
  <si>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</si>
  <si>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</si>
  <si>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</si>
  <si>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</si>
  <si>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</si>
  <si>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</si>
  <si>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</si>
  <si>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</si>
  <si>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</si>
  <si>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</si>
  <si>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</si>
  <si>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</si>
  <si>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</si>
  <si>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</si>
  <si>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</si>
  <si>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</si>
  <si>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</si>
  <si>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</si>
  <si>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</si>
  <si>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</si>
  <si>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</si>
  <si>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</si>
  <si>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</si>
  <si>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</si>
  <si>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</si>
  <si>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</si>
  <si>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</si>
  <si>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</si>
  <si>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</si>
  <si>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</si>
  <si>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</si>
  <si>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</si>
  <si>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</si>
  <si>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</si>
  <si>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</si>
  <si>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</si>
  <si>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</si>
  <si>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</si>
  <si>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</si>
  <si>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</si>
  <si>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</si>
  <si>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</si>
  <si>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</si>
  <si>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</si>
  <si>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</si>
  <si>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</si>
  <si>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</si>
  <si>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</si>
  <si>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</si>
  <si>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</si>
  <si>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</si>
  <si>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</si>
  <si>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</si>
  <si>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</si>
  <si>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</si>
  <si>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</si>
  <si>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</si>
  <si>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</si>
  <si>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</si>
  <si>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</si>
  <si>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</si>
  <si>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</si>
  <si>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</si>
  <si>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</si>
  <si>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</si>
  <si>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</si>
  <si>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</si>
  <si>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</si>
  <si>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</si>
  <si>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</si>
  <si>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</si>
  <si>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</si>
  <si>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</si>
  <si>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</si>
  <si>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</si>
  <si>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</si>
  <si>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</si>
  <si>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</si>
  <si>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</si>
  <si>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</si>
  <si>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</si>
  <si>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</si>
  <si>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</si>
  <si>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</si>
  <si>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</si>
  <si>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</si>
  <si>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</si>
  <si>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</si>
  <si>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</si>
  <si>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</si>
  <si>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</si>
  <si>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</si>
  <si>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</si>
  <si>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</si>
  <si>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</si>
  <si>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</si>
  <si>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</si>
  <si>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</si>
  <si>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</si>
  <si>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</si>
  <si>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</si>
  <si>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</si>
  <si>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</si>
  <si>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</si>
  <si>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</si>
  <si>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</si>
  <si>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</si>
  <si>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</si>
  <si>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</si>
  <si>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</si>
  <si>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</si>
  <si>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</si>
  <si>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</si>
  <si>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</si>
  <si>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</si>
  <si>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</si>
  <si>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</si>
  <si>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</si>
  <si>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</si>
  <si>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</si>
  <si>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</si>
  <si>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</si>
  <si>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</si>
  <si>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</si>
  <si>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</si>
  <si>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</si>
  <si>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</si>
  <si>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</si>
  <si>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</si>
  <si>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</si>
  <si>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</si>
  <si>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</si>
  <si>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</si>
  <si>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</si>
  <si>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</si>
  <si>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</si>
  <si>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</si>
  <si>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</si>
  <si>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</si>
  <si>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</si>
  <si>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</si>
  <si>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</si>
  <si>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</si>
  <si>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</si>
  <si>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</si>
  <si>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</si>
  <si>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</si>
  <si>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</si>
  <si>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</si>
  <si>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</si>
  <si>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</si>
  <si>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</si>
  <si>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</si>
  <si>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</si>
  <si>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</si>
  <si>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</si>
  <si>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</si>
  <si>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</si>
  <si>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</si>
  <si>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</si>
  <si>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</si>
  <si>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</si>
  <si>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</si>
  <si>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</si>
  <si>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</si>
  <si>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</si>
  <si>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</si>
  <si>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</si>
  <si>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</si>
  <si>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</si>
  <si>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</si>
  <si>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</si>
  <si>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</si>
  <si>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</si>
  <si>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</si>
  <si>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</si>
  <si>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</si>
  <si>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</si>
  <si>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</si>
  <si>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</si>
  <si>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</si>
  <si>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</si>
  <si>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</si>
  <si>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</si>
  <si>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</si>
  <si>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</si>
  <si>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</si>
  <si>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</si>
  <si>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</si>
  <si>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</si>
  <si>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</si>
  <si>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</si>
  <si>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</si>
  <si>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</si>
  <si>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</si>
  <si>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</si>
  <si>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</si>
  <si>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</si>
  <si>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</si>
  <si>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</si>
  <si>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</si>
  <si>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</si>
  <si>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</si>
  <si>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</si>
  <si>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</si>
  <si>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</si>
  <si>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</si>
  <si>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</si>
  <si>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</si>
  <si>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</si>
  <si>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</si>
  <si>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</si>
  <si>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</si>
  <si>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</si>
  <si>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</si>
  <si>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</si>
  <si>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</si>
  <si>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</si>
  <si>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</si>
  <si>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</si>
  <si>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</si>
  <si>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</si>
  <si>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</si>
  <si>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</si>
  <si>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</si>
  <si>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</si>
  <si>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</si>
  <si>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</si>
  <si>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</si>
  <si>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</si>
  <si>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</si>
  <si>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</si>
  <si>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</si>
  <si>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</si>
  <si>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</si>
  <si>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</si>
  <si>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</si>
  <si>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</si>
  <si>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</si>
  <si>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</si>
  <si>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</si>
  <si>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</si>
  <si>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</si>
  <si>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</si>
  <si>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</si>
  <si>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</si>
  <si>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</si>
  <si>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</si>
  <si>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</si>
  <si>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</si>
  <si>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</si>
  <si>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</si>
  <si>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</si>
  <si>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</si>
  <si>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</si>
  <si>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</si>
  <si>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</si>
  <si>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</si>
  <si>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</si>
  <si>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</si>
  <si>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</si>
  <si>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</si>
  <si>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</si>
  <si>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</si>
  <si>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</si>
  <si>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</si>
  <si>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</si>
  <si>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</si>
  <si>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</si>
  <si>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</si>
  <si>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</si>
  <si>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</si>
  <si>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</si>
  <si>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</si>
  <si>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</si>
  <si>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</si>
  <si>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</si>
  <si>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</si>
  <si>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</si>
  <si>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</si>
  <si>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</si>
  <si>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</si>
  <si>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</si>
  <si>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</si>
  <si>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</si>
  <si>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</si>
  <si>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</si>
  <si>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</si>
  <si>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</si>
  <si>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</si>
  <si>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</si>
  <si>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</si>
  <si>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</si>
  <si>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</si>
  <si>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</si>
  <si>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</si>
  <si>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</si>
  <si>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</si>
  <si>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</si>
  <si>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</si>
  <si>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</si>
  <si>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</si>
  <si>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</si>
  <si>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</si>
  <si>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</si>
  <si>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</si>
  <si>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</si>
  <si>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</si>
  <si>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</si>
  <si>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</si>
  <si>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</si>
  <si>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</si>
  <si>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</si>
  <si>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</si>
  <si>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</si>
  <si>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</si>
  <si>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</si>
  <si>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</si>
  <si>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</si>
  <si>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</si>
  <si>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</si>
  <si>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</si>
  <si>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</si>
  <si>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</si>
  <si>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</si>
  <si>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</si>
  <si>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</si>
  <si>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</si>
  <si>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</si>
  <si>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</si>
  <si>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</si>
  <si>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</si>
  <si>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</si>
  <si>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</si>
  <si>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</si>
  <si>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</si>
  <si>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</si>
  <si>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</si>
  <si>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</si>
  <si>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</si>
  <si>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</si>
  <si>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</si>
  <si>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</si>
  <si>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</si>
  <si>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</si>
  <si>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</si>
  <si>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</si>
  <si>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</si>
  <si>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</si>
  <si>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</si>
  <si>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</si>
  <si>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</si>
  <si>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</si>
  <si>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</si>
  <si>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</si>
  <si>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</si>
  <si>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</si>
  <si>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</si>
  <si>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</si>
  <si>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</si>
  <si>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</si>
  <si>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</si>
  <si>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</si>
  <si>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</si>
  <si>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</si>
  <si>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</si>
  <si>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</si>
  <si>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</si>
  <si>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</si>
  <si>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</si>
  <si>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</si>
  <si>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</si>
  <si>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</si>
  <si>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</si>
  <si>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</si>
  <si>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</si>
  <si>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</si>
  <si>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</si>
  <si>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</si>
  <si>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</si>
  <si>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</si>
  <si>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</si>
  <si>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</si>
  <si>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</si>
  <si>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</si>
  <si>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</si>
  <si>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</si>
  <si>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</si>
  <si>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</si>
  <si>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</si>
  <si>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</si>
  <si>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</si>
  <si>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</si>
  <si>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</si>
  <si>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</si>
  <si>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</si>
  <si>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</si>
  <si>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</si>
  <si>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</si>
  <si>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</si>
  <si>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</si>
  <si>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</si>
  <si>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</si>
  <si>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</si>
  <si>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</si>
  <si>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</si>
  <si>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</si>
  <si>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</si>
  <si>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</si>
  <si>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</si>
  <si>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</si>
  <si>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</si>
  <si>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</si>
  <si>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</si>
  <si>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</si>
  <si>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</si>
  <si>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</si>
  <si>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</si>
  <si>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</si>
  <si>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</si>
  <si>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</si>
  <si>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</si>
  <si>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</si>
  <si>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</si>
  <si>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</si>
  <si>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</si>
  <si>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</si>
  <si>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</si>
  <si>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</si>
  <si>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</si>
  <si>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</si>
  <si>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</si>
  <si>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</si>
  <si>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</si>
  <si>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</si>
  <si>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</si>
  <si>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</si>
  <si>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</si>
  <si>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</si>
  <si>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</si>
  <si>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</si>
  <si>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</si>
  <si>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</si>
  <si>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</si>
  <si>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</si>
  <si>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</si>
  <si>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</si>
  <si>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</si>
  <si>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</si>
  <si>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</si>
  <si>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</si>
  <si>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</si>
  <si>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</si>
  <si>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</si>
  <si>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</si>
  <si>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</si>
  <si>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</si>
  <si>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</si>
  <si>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</si>
  <si>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</si>
  <si>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</si>
  <si>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</si>
  <si>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</si>
  <si>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</si>
  <si>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</si>
  <si>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</si>
  <si>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</si>
  <si>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</si>
  <si>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</si>
  <si>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</si>
  <si>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</si>
  <si>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</si>
  <si>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</si>
  <si>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</si>
  <si>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</si>
  <si>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</si>
  <si>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</si>
  <si>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</si>
  <si>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</si>
  <si>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</si>
  <si>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</si>
  <si>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</si>
  <si>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</si>
  <si>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</si>
  <si>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</si>
  <si>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</si>
  <si>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</si>
  <si>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</si>
  <si>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</si>
  <si>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</si>
  <si>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</si>
  <si>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</si>
  <si>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</si>
  <si>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</si>
  <si>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</si>
  <si>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</si>
  <si>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</si>
  <si>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</si>
  <si>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</si>
  <si>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</si>
  <si>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</si>
  <si>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</si>
  <si>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</si>
  <si>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</si>
  <si>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</si>
  <si>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</si>
  <si>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</si>
  <si>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</si>
  <si>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</si>
  <si>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</si>
  <si>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</si>
  <si>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</si>
  <si>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</si>
  <si>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</si>
  <si>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</si>
  <si>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</si>
  <si>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</si>
  <si>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</si>
  <si>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</si>
  <si>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</si>
  <si>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</si>
  <si>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</si>
  <si>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</si>
  <si>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</si>
  <si>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</si>
  <si>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</si>
  <si>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</si>
  <si>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</si>
  <si>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</si>
  <si>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</si>
  <si>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</si>
  <si>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</si>
  <si>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</si>
  <si>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</si>
  <si>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</si>
  <si>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</si>
  <si>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</si>
  <si>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</si>
  <si>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</si>
  <si>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</si>
  <si>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</si>
  <si>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</si>
  <si>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</si>
  <si>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</si>
  <si>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</si>
  <si>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</si>
  <si>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</si>
  <si>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</si>
  <si>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</si>
  <si>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</si>
  <si>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</si>
  <si>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</si>
  <si>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</si>
  <si>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</si>
  <si>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</si>
  <si>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</si>
  <si>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</si>
  <si>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</si>
  <si>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</si>
  <si>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</si>
  <si>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</si>
  <si>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</si>
  <si>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</si>
  <si>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</si>
  <si>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</si>
  <si>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</si>
  <si>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</si>
  <si>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</si>
  <si>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</si>
  <si>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</si>
  <si>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</si>
  <si>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</si>
  <si>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</si>
  <si>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</si>
  <si>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</si>
  <si>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</si>
  <si>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</si>
  <si>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</si>
  <si>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</si>
  <si>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</si>
  <si>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</si>
  <si>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</si>
  <si>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</si>
  <si>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</si>
  <si>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</si>
  <si>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</si>
  <si>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</si>
  <si>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</si>
  <si>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</si>
  <si>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</si>
  <si>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</si>
  <si>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</si>
  <si>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</si>
  <si>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</si>
  <si>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</si>
  <si>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</si>
  <si>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</si>
  <si>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</si>
  <si>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</si>
  <si>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</si>
  <si>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</si>
  <si>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</si>
  <si>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</si>
  <si>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</si>
  <si>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</si>
  <si>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</si>
  <si>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</si>
  <si>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</si>
  <si>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</si>
  <si>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</si>
  <si>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</si>
  <si>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</si>
  <si>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</si>
  <si>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</si>
  <si>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</si>
  <si>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</si>
  <si>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</si>
  <si>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</si>
  <si>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</si>
  <si>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</si>
  <si>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</si>
  <si>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</si>
  <si>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</si>
  <si>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</si>
  <si>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</si>
  <si>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</si>
  <si>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</si>
  <si>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</si>
  <si>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</si>
  <si>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</si>
  <si>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</si>
  <si>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</si>
  <si>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</si>
  <si>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</si>
  <si>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</si>
  <si>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</si>
  <si>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</si>
  <si>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</si>
  <si>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</si>
  <si>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</si>
  <si>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</si>
  <si>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</si>
  <si>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</si>
  <si>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</si>
  <si>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</si>
  <si>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</si>
  <si>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</si>
  <si>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</si>
  <si>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</si>
  <si>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</si>
  <si>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</si>
  <si>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</si>
  <si>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</si>
  <si>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</si>
  <si>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</si>
  <si>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</si>
  <si>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</si>
  <si>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</si>
  <si>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</si>
  <si>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</si>
  <si>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</si>
  <si>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</si>
  <si>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</si>
  <si>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</si>
  <si>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</si>
  <si>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</si>
  <si>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</si>
  <si>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</si>
  <si>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</si>
  <si>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</si>
  <si>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</si>
  <si>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</si>
  <si>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</si>
  <si>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</si>
  <si>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</si>
  <si>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</si>
  <si>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</si>
  <si>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</si>
  <si>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</si>
  <si>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</si>
  <si>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</si>
  <si>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</si>
  <si>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</si>
  <si>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</si>
  <si>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</si>
  <si>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</si>
  <si>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</si>
  <si>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</si>
  <si>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</si>
  <si>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</si>
  <si>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</si>
  <si>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</si>
  <si>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</si>
  <si>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</si>
  <si>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</si>
  <si>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</si>
  <si>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</si>
  <si>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</si>
  <si>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</si>
  <si>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</si>
  <si>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</si>
  <si>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</si>
  <si>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</si>
  <si>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</si>
  <si>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</si>
  <si>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</si>
  <si>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</si>
  <si>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</si>
  <si>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</si>
  <si>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</si>
  <si>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</si>
  <si>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</si>
  <si>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</si>
  <si>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</si>
  <si>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</si>
  <si>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</si>
  <si>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</si>
  <si>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</si>
  <si>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</si>
  <si>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</si>
  <si>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</si>
  <si>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</si>
  <si>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</si>
  <si>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</si>
  <si>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</si>
  <si>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</si>
  <si>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</si>
  <si>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</si>
  <si>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</si>
  <si>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</si>
  <si>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</si>
  <si>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</si>
  <si>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</si>
  <si>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</si>
  <si>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</si>
  <si>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</si>
  <si>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</si>
  <si>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</si>
  <si>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</si>
  <si>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</si>
  <si>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</si>
  <si>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</si>
  <si>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</si>
  <si>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</si>
  <si>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</si>
  <si>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</si>
  <si>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</si>
  <si>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</si>
  <si>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</si>
  <si>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</si>
  <si>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</si>
  <si>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</si>
  <si>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</si>
  <si>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</si>
  <si>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</si>
  <si>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</si>
  <si>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</si>
  <si>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</si>
  <si>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</si>
  <si>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</si>
  <si>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</si>
  <si>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</si>
  <si>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</si>
  <si>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</si>
  <si>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</si>
  <si>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</si>
  <si>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</si>
  <si>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</si>
  <si>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</si>
  <si>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</si>
  <si>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</si>
  <si>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</si>
  <si>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</si>
  <si>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</si>
  <si>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</si>
  <si>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</si>
  <si>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</si>
  <si>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</si>
  <si>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</si>
  <si>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</si>
  <si>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</si>
  <si>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</si>
  <si>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</si>
  <si>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</si>
  <si>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</si>
  <si>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</si>
  <si>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</si>
  <si>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</si>
  <si>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</si>
  <si>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</si>
  <si>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</si>
  <si>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</si>
  <si>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</si>
  <si>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</si>
  <si>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</si>
  <si>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</si>
  <si>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</si>
  <si>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</si>
  <si>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</si>
  <si>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</si>
  <si>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</si>
  <si>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</si>
  <si>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</si>
  <si>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</si>
  <si>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</si>
  <si>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</si>
  <si>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</si>
  <si>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</si>
  <si>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</si>
  <si>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</si>
  <si>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</si>
  <si>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</si>
  <si>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</si>
  <si>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</si>
  <si>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</si>
  <si>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</si>
  <si>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</si>
  <si>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</si>
  <si>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</si>
  <si>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</si>
  <si>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</si>
  <si>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</si>
  <si>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</si>
  <si>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</si>
  <si>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</si>
  <si>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</si>
  <si>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</si>
  <si>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</si>
  <si>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</si>
  <si>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</si>
  <si>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</si>
  <si>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</si>
  <si>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</si>
  <si>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</si>
  <si>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</si>
  <si>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</si>
  <si>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</si>
  <si>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</si>
  <si>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</si>
  <si>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</si>
  <si>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</si>
  <si>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</si>
  <si>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</si>
  <si>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</si>
  <si>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</si>
  <si>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</si>
  <si>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</si>
  <si>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</si>
  <si>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</si>
  <si>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</si>
  <si>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</si>
  <si>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</si>
  <si>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</si>
  <si>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</si>
  <si>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</si>
  <si>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</si>
  <si>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</si>
  <si>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</si>
  <si>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</si>
  <si>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</si>
  <si>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</si>
  <si>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</si>
  <si>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</si>
  <si>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</si>
  <si>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</si>
  <si>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</si>
  <si>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</si>
  <si>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</si>
  <si>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</si>
  <si>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</si>
  <si>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</si>
  <si>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</si>
  <si>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</si>
  <si>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</si>
  <si>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</si>
  <si>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</si>
  <si>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</si>
  <si>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</si>
  <si>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</si>
  <si>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</si>
  <si>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</si>
  <si>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</si>
  <si>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</si>
  <si>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</si>
  <si>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</si>
  <si>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</si>
  <si>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</si>
  <si>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</si>
  <si>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</si>
  <si>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</si>
  <si>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</si>
  <si>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</si>
  <si>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</si>
  <si>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</si>
  <si>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</si>
  <si>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</si>
  <si>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</si>
  <si>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</si>
  <si>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</si>
  <si>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</si>
  <si>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</si>
  <si>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</si>
  <si>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</si>
  <si>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</si>
  <si>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</si>
  <si>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</si>
  <si>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</si>
  <si>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</si>
  <si>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</si>
  <si>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</si>
  <si>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</si>
  <si>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</si>
  <si>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</si>
  <si>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</si>
  <si>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</si>
  <si>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</si>
  <si>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</si>
  <si>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</si>
  <si>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</si>
  <si>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</si>
  <si>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</si>
  <si>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</si>
  <si>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</si>
  <si>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</si>
  <si>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</si>
  <si>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</si>
  <si>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</si>
  <si>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</si>
  <si>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</si>
  <si>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</si>
  <si>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</si>
  <si>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</si>
  <si>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</si>
  <si>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</si>
  <si>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</si>
  <si>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</si>
  <si>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</si>
  <si>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</si>
  <si>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</si>
  <si>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</si>
  <si>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</si>
  <si>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</si>
  <si>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</si>
  <si>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</si>
  <si>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</si>
  <si>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</si>
  <si>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</si>
  <si>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</si>
  <si>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</si>
  <si>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</si>
  <si>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</si>
  <si>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</si>
  <si>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</si>
  <si>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</si>
  <si>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</si>
  <si>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</si>
  <si>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</si>
  <si>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</si>
  <si>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</si>
  <si>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</si>
  <si>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</si>
  <si>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</si>
  <si>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</si>
  <si>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</si>
  <si>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</si>
  <si>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</si>
  <si>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</si>
  <si>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</si>
  <si>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</si>
  <si>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</si>
  <si>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</si>
  <si>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</si>
  <si>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</si>
  <si>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</si>
  <si>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</si>
  <si>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</si>
  <si>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</si>
  <si>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</si>
  <si>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</si>
  <si>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</si>
  <si>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</si>
  <si>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</si>
  <si>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</si>
  <si>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</si>
  <si>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</si>
  <si>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</si>
  <si>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</si>
  <si>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</si>
  <si>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</si>
  <si>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</si>
  <si>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</si>
  <si>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</si>
  <si>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</si>
  <si>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</si>
  <si>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</si>
  <si>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</si>
  <si>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</si>
  <si>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</si>
  <si>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</si>
  <si>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</si>
  <si>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</si>
  <si>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</si>
  <si>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</si>
  <si>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</si>
  <si>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</si>
  <si>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</si>
  <si>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</si>
  <si>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</si>
  <si>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</si>
  <si>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</si>
  <si>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</si>
  <si>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</si>
  <si>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</si>
  <si>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</si>
  <si>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</si>
  <si>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</si>
  <si>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</si>
  <si>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</si>
  <si>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</si>
  <si>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</si>
  <si>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</si>
  <si>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</si>
  <si>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</si>
  <si>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</si>
  <si>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</si>
  <si>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</si>
  <si>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</si>
  <si>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</si>
  <si>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</si>
  <si>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</si>
  <si>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</si>
  <si>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</si>
  <si>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</si>
  <si>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</si>
  <si>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</si>
  <si>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</si>
  <si>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</si>
  <si>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</si>
  <si>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</si>
  <si>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</si>
  <si>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</si>
  <si>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</si>
  <si>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</si>
  <si>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</si>
  <si>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</si>
  <si>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</si>
  <si>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</si>
  <si>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</si>
  <si>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</si>
  <si>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</si>
  <si>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</si>
  <si>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</si>
  <si>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</si>
  <si>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</si>
  <si>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</si>
  <si>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</si>
  <si>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</si>
  <si>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</si>
  <si>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</si>
  <si>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</si>
  <si>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</si>
  <si>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</si>
  <si>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</si>
  <si>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</si>
  <si>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</si>
  <si>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</si>
  <si>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</si>
  <si>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</si>
  <si>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</si>
  <si>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</si>
  <si>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</si>
  <si>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</si>
  <si>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</si>
  <si>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</si>
  <si>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</si>
  <si>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</si>
  <si>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</si>
  <si>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</si>
  <si>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</si>
  <si>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</si>
  <si>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</si>
  <si>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</si>
  <si>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</si>
  <si>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</si>
  <si>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</si>
  <si>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</si>
  <si>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</si>
  <si>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</si>
  <si>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</si>
  <si>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</si>
  <si>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</si>
  <si>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</si>
  <si>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</si>
  <si>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</si>
  <si>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</si>
  <si>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</si>
  <si>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</si>
  <si>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</si>
  <si>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</si>
  <si>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</si>
  <si>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</si>
  <si>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</si>
  <si>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</si>
  <si>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</si>
  <si>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</si>
  <si>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</si>
  <si>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</si>
  <si>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</si>
  <si>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</si>
  <si>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</si>
  <si>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</si>
  <si>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</si>
  <si>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</si>
  <si>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</si>
  <si>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</si>
  <si>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</si>
  <si>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</si>
  <si>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</si>
  <si>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</si>
  <si>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</si>
  <si>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</si>
  <si>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</si>
  <si>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</si>
  <si>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</si>
  <si>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</si>
  <si>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</si>
  <si>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</si>
  <si>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</si>
  <si>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</si>
  <si>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</si>
  <si>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</si>
  <si>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</si>
  <si>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</si>
  <si>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</si>
  <si>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</si>
  <si>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</si>
  <si>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</si>
  <si>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</si>
  <si>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</si>
  <si>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</si>
  <si>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</si>
  <si>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</si>
  <si>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</si>
  <si>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</si>
  <si>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</si>
  <si>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</si>
  <si>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</si>
  <si>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</si>
  <si>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</si>
  <si>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</si>
  <si>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</si>
  <si>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</si>
  <si>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</si>
  <si>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</si>
  <si>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</si>
  <si>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</si>
  <si>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</si>
  <si>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</si>
  <si>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</si>
  <si>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</si>
  <si>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</si>
  <si>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</si>
  <si>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</si>
  <si>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</si>
  <si>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</si>
  <si>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</si>
  <si>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</si>
  <si>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</si>
  <si>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</si>
  <si>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</si>
  <si>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</si>
  <si>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</si>
  <si>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</si>
  <si>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</si>
  <si>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</si>
  <si>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</si>
  <si>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</si>
  <si>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</si>
  <si>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</si>
  <si>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</si>
  <si>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</si>
  <si>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</si>
  <si>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</si>
  <si>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</si>
  <si>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</si>
  <si>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</si>
  <si>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</si>
  <si>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</si>
  <si>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</si>
  <si>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</si>
  <si>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</si>
  <si>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</si>
  <si>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</si>
  <si>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</si>
  <si>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</si>
  <si>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</si>
  <si>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</si>
  <si>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</si>
  <si>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</si>
  <si>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</si>
  <si>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</si>
  <si>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</si>
  <si>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</si>
  <si>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</si>
  <si>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</si>
  <si>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</si>
  <si>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</si>
  <si>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</si>
  <si>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</si>
  <si>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</si>
  <si>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</si>
  <si>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</si>
  <si>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</si>
  <si>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</si>
  <si>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</si>
  <si>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</si>
  <si>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</si>
  <si>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</si>
  <si>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</si>
  <si>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</si>
  <si>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</si>
  <si>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</si>
  <si>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</si>
  <si>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</si>
  <si>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</si>
  <si>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</si>
  <si>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</si>
  <si>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</si>
  <si>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</si>
  <si>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</si>
  <si>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</si>
  <si>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</si>
  <si>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</si>
  <si>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</si>
  <si>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</si>
  <si>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</si>
  <si>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</si>
  <si>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</si>
  <si>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</si>
  <si>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</si>
  <si>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</si>
  <si>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</si>
  <si>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</si>
  <si>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</si>
  <si>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</si>
  <si>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</si>
  <si>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</si>
  <si>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</si>
  <si>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</si>
  <si>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</si>
  <si>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</si>
  <si>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</si>
  <si>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</si>
  <si>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</si>
  <si>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</si>
  <si>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</si>
  <si>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</si>
  <si>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</si>
  <si>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</si>
  <si>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</si>
  <si>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</si>
  <si>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</si>
  <si>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</si>
  <si>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</si>
  <si>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</si>
  <si>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</si>
  <si>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</si>
  <si>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</si>
  <si>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</si>
  <si>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</si>
  <si>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</si>
  <si>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</si>
  <si>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</si>
  <si>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</si>
  <si>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</si>
  <si>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</si>
  <si>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</si>
  <si>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</si>
  <si>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</si>
  <si>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</si>
  <si>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</si>
  <si>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</si>
  <si>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</si>
  <si>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</si>
  <si>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</si>
  <si>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</si>
  <si>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</si>
  <si>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</si>
  <si>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</si>
  <si>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</si>
  <si>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</si>
  <si>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</si>
  <si>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</si>
  <si>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</si>
  <si>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</si>
  <si>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</si>
  <si>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</si>
  <si>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</si>
  <si>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</si>
  <si>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</si>
  <si>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</si>
  <si>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</si>
  <si>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</si>
  <si>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</si>
  <si>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</si>
  <si>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</si>
  <si>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</si>
  <si>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</si>
  <si>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</si>
  <si>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</si>
  <si>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</si>
  <si>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</si>
  <si>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</si>
  <si>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</si>
  <si>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</si>
  <si>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</si>
  <si>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</si>
  <si>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</si>
  <si>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</si>
  <si>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</si>
  <si>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</si>
  <si>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</si>
  <si>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</si>
  <si>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</si>
  <si>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</si>
  <si>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</si>
  <si>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</si>
  <si>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</si>
  <si>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</si>
  <si>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</si>
  <si>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</si>
  <si>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</si>
  <si>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</si>
  <si>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</si>
  <si>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</si>
  <si>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</si>
  <si>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</si>
  <si>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</si>
  <si>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</si>
  <si>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</si>
  <si>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</si>
  <si>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</si>
  <si>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</si>
  <si>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</si>
  <si>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</si>
  <si>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</si>
  <si>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</si>
  <si>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</si>
  <si>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</si>
  <si>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</si>
  <si>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</si>
  <si>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</si>
  <si>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</si>
  <si>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</si>
  <si>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</si>
  <si>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</si>
  <si>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</si>
  <si>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</si>
  <si>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</si>
  <si>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</si>
  <si>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</si>
  <si>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</si>
  <si>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</si>
  <si>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</si>
  <si>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</si>
  <si>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</si>
  <si>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</si>
  <si>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</si>
  <si>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</si>
  <si>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</si>
  <si>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</si>
  <si>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</si>
  <si>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</si>
  <si>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</si>
  <si>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</si>
  <si>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</si>
  <si>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</si>
  <si>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</si>
  <si>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</si>
  <si>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</si>
  <si>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</si>
  <si>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</si>
  <si>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</si>
  <si>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</si>
  <si>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</si>
  <si>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</si>
  <si>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</si>
  <si>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</si>
  <si>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</si>
  <si>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</si>
  <si>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</si>
  <si>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</si>
  <si>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</si>
  <si>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</si>
  <si>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</si>
  <si>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</si>
  <si>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</si>
  <si>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</si>
  <si>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</si>
  <si>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</si>
  <si>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</si>
  <si>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</si>
  <si>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</si>
  <si>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</si>
  <si>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</si>
  <si>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</si>
  <si>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</si>
  <si>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</si>
  <si>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</si>
  <si>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</si>
  <si>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</si>
  <si>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</si>
  <si>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</si>
  <si>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</si>
  <si>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</si>
  <si>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</si>
  <si>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</si>
  <si>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</si>
  <si>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</si>
  <si>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</si>
  <si>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</si>
  <si>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</si>
  <si>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</si>
  <si>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</si>
  <si>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</si>
  <si>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</si>
  <si>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</si>
  <si>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</si>
  <si>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</si>
  <si>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</si>
  <si>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</si>
  <si>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</si>
  <si>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</si>
  <si>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</si>
  <si>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</si>
  <si>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</si>
  <si>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</si>
  <si>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</si>
  <si>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</si>
  <si>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</si>
  <si>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</si>
  <si>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</si>
  <si>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</si>
  <si>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</si>
  <si>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</si>
  <si>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</si>
  <si>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</si>
  <si>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</si>
  <si>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</si>
  <si>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</si>
  <si>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</si>
  <si>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</si>
  <si>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</si>
  <si>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</si>
  <si>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</si>
  <si>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</si>
  <si>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</si>
  <si>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</si>
  <si>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</si>
  <si>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</si>
  <si>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</si>
  <si>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</si>
  <si>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</si>
  <si>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</si>
  <si>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</si>
  <si>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</si>
  <si>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</si>
  <si>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</si>
  <si>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</si>
  <si>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</si>
  <si>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</si>
  <si>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</si>
  <si>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</si>
  <si>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</si>
  <si>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</si>
  <si>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</si>
  <si>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</si>
  <si>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</si>
  <si>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</si>
  <si>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</si>
  <si>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</si>
  <si>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</si>
  <si>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</si>
  <si>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</si>
  <si>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</si>
  <si>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</si>
  <si>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</si>
  <si>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</si>
  <si>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</si>
  <si>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</si>
  <si>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</si>
  <si>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</si>
  <si>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</si>
  <si>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</si>
  <si>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</si>
  <si>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</si>
  <si>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</si>
  <si>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</si>
  <si>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</si>
  <si>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</si>
  <si>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</si>
  <si>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</si>
  <si>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</si>
  <si>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</si>
  <si>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</si>
  <si>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</si>
  <si>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</si>
  <si>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</si>
  <si>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</si>
  <si>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</si>
  <si>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</si>
  <si>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</si>
  <si>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</si>
  <si>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</si>
  <si>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</si>
  <si>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</si>
  <si>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</si>
  <si>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</si>
  <si>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</si>
  <si>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</si>
  <si>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</si>
  <si>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</si>
  <si>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</si>
  <si>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</si>
  <si>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</si>
  <si>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</si>
  <si>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</si>
  <si>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</si>
  <si>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</si>
  <si>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</si>
  <si>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</si>
  <si>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</si>
  <si>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</si>
  <si>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</si>
  <si>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</si>
  <si>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</si>
  <si>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</si>
  <si>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</si>
  <si>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</si>
  <si>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</si>
  <si>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</si>
  <si>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</si>
  <si>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</si>
  <si>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</si>
  <si>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</si>
  <si>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</si>
  <si>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</si>
  <si>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</si>
  <si>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</si>
  <si>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</si>
  <si>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</si>
  <si>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</si>
  <si>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</si>
  <si>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</si>
  <si>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</si>
  <si>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</si>
  <si>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</si>
  <si>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</si>
  <si>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</si>
  <si>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</si>
  <si>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</si>
  <si>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</si>
  <si>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</si>
  <si>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</si>
  <si>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</si>
  <si>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</si>
  <si>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</si>
  <si>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</si>
  <si>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</si>
  <si>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</si>
  <si>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</si>
  <si>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</si>
  <si>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</si>
  <si>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</si>
  <si>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</si>
  <si>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</si>
  <si>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</si>
  <si>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</si>
  <si>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</si>
  <si>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</si>
  <si>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</si>
  <si>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</si>
  <si>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</si>
  <si>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</si>
  <si>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</si>
  <si>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</si>
  <si>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</si>
  <si>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</si>
  <si>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</si>
  <si>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</si>
  <si>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</si>
  <si>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</si>
  <si>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</si>
  <si>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</si>
  <si>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</si>
  <si>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</si>
  <si>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</si>
  <si>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</si>
  <si>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</si>
  <si>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</si>
  <si>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</si>
  <si>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</si>
  <si>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</si>
  <si>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</si>
  <si>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</si>
  <si>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</si>
  <si>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</si>
  <si>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</si>
  <si>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</si>
  <si>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</si>
  <si>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</si>
  <si>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</si>
  <si>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</si>
  <si>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</si>
  <si>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</si>
  <si>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</si>
  <si>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</si>
  <si>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</si>
  <si>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</si>
  <si>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</si>
  <si>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</si>
  <si>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</si>
  <si>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</si>
  <si>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</si>
  <si>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</si>
  <si>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</si>
  <si>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</si>
  <si>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</si>
  <si>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</si>
  <si>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</si>
  <si>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</si>
  <si>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</si>
  <si>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</si>
  <si>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</si>
  <si>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</si>
  <si>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</si>
  <si>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</si>
  <si>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</si>
  <si>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</si>
  <si>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</si>
  <si>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</si>
  <si>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</si>
  <si>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</si>
  <si>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</si>
  <si>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</si>
  <si>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</si>
  <si>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</si>
  <si>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</si>
  <si>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</si>
  <si>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</si>
  <si>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</si>
  <si>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</si>
  <si>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</si>
  <si>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</si>
  <si>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</si>
  <si>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</si>
  <si>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</si>
  <si>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</si>
  <si>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</si>
  <si>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</si>
  <si>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</si>
  <si>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</si>
  <si>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</si>
  <si>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</si>
  <si>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</si>
  <si>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</si>
  <si>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</si>
  <si>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</si>
  <si>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</si>
  <si>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</si>
  <si>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</si>
  <si>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</si>
  <si>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</si>
  <si>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</si>
  <si>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</si>
  <si>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</si>
  <si>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</si>
  <si>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</si>
  <si>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</si>
  <si>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</si>
  <si>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</si>
  <si>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</si>
  <si>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</si>
  <si>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</si>
  <si>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</si>
  <si>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</si>
  <si>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</si>
  <si>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</si>
  <si>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</si>
  <si>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</si>
  <si>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</si>
  <si>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</si>
  <si>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</si>
  <si>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</si>
  <si>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</si>
  <si>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</si>
  <si>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</si>
  <si>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</si>
  <si>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</si>
  <si>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</si>
  <si>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</si>
  <si>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</si>
  <si>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</si>
  <si>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</si>
  <si>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</si>
  <si>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</si>
  <si>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</si>
  <si>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</si>
  <si>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</si>
  <si>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</si>
  <si>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</si>
  <si>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</si>
  <si>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</si>
  <si>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</si>
  <si>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</si>
  <si>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</si>
  <si>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</si>
  <si>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</si>
  <si>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</si>
  <si>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</si>
  <si>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</si>
  <si>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</si>
  <si>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</si>
  <si>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</si>
  <si>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</si>
  <si>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</si>
  <si>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</si>
  <si>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</si>
  <si>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</si>
  <si>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</si>
  <si>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</si>
  <si>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</si>
  <si>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</si>
  <si>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</si>
  <si>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</si>
  <si>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</si>
  <si>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</si>
  <si>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</si>
  <si>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</si>
  <si>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</si>
  <si>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</si>
  <si>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</si>
  <si>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</si>
  <si>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</si>
  <si>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</si>
  <si>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</si>
  <si>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</si>
  <si>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</si>
  <si>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</si>
  <si>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</si>
  <si>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</si>
  <si>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</si>
  <si>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</si>
  <si>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</si>
  <si>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</si>
  <si>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</si>
  <si>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</si>
  <si>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</si>
  <si>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</si>
  <si>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</si>
  <si>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</si>
  <si>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</si>
  <si>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</si>
  <si>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</si>
  <si>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</si>
  <si>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</si>
  <si>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</si>
  <si>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</si>
  <si>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</si>
  <si>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</si>
  <si>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</si>
  <si>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</si>
  <si>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</si>
  <si>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</si>
  <si>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</si>
  <si>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</si>
  <si>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</si>
  <si>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</si>
  <si>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</si>
  <si>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</si>
  <si>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</si>
  <si>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</si>
  <si>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</si>
  <si>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</si>
  <si>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</si>
  <si>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</si>
  <si>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</si>
  <si>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</si>
  <si>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</si>
  <si>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</si>
  <si>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</si>
  <si>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</si>
  <si>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</si>
  <si>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</si>
  <si>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</si>
  <si>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</si>
  <si>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</si>
  <si>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</si>
  <si>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</si>
  <si>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</si>
  <si>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</si>
  <si>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</si>
  <si>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</si>
  <si>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</si>
  <si>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</si>
  <si>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</si>
  <si>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</si>
  <si>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</si>
  <si>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</si>
  <si>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</si>
  <si>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</si>
  <si>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</si>
  <si>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</si>
  <si>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</si>
  <si>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</si>
  <si>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</si>
  <si>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</si>
  <si>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</si>
  <si>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</si>
  <si>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</si>
  <si>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</si>
  <si>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</si>
  <si>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</si>
  <si>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</si>
  <si>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</si>
  <si>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</si>
  <si>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</si>
  <si>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</si>
  <si>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</si>
  <si>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</si>
  <si>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</si>
  <si>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</si>
  <si>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</si>
  <si>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</si>
  <si>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</si>
  <si>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</si>
  <si>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</si>
  <si>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</si>
  <si>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</si>
  <si>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</si>
  <si>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</si>
  <si>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</si>
  <si>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</si>
  <si>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</si>
  <si>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</si>
  <si>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</si>
  <si>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</si>
  <si>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</si>
  <si>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</si>
  <si>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</si>
  <si>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</si>
  <si>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</si>
  <si>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</si>
  <si>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</si>
  <si>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</si>
  <si>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</si>
  <si>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</si>
  <si>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</si>
  <si>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</si>
  <si>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</si>
  <si>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</si>
  <si>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</si>
  <si>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</si>
  <si>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</si>
  <si>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</si>
  <si>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</si>
  <si>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</si>
  <si>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</si>
  <si>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</si>
  <si>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</si>
  <si>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</si>
  <si>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</si>
  <si>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</si>
  <si>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</si>
  <si>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</si>
  <si>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</si>
  <si>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</si>
  <si>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</si>
  <si>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</si>
  <si>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</si>
  <si>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</si>
  <si>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</si>
  <si>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</si>
  <si>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</si>
  <si>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</si>
  <si>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</si>
  <si>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</si>
  <si>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</si>
  <si>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</si>
  <si>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</si>
  <si>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</si>
  <si>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</si>
  <si>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</si>
  <si>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</si>
  <si>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</si>
  <si>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</si>
  <si>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</si>
  <si>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</si>
  <si>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</si>
  <si>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</si>
  <si>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</si>
  <si>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</si>
  <si>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</si>
  <si>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</si>
  <si>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</si>
  <si>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</si>
  <si>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</si>
  <si>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</si>
  <si>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</si>
  <si>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</si>
  <si>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</si>
  <si>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</si>
  <si>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</si>
  <si>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</si>
  <si>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</si>
  <si>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</si>
  <si>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</si>
  <si>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</si>
  <si>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</si>
  <si>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</si>
  <si>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</si>
  <si>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</si>
  <si>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</si>
  <si>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</si>
  <si>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</si>
  <si>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</si>
  <si>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</si>
  <si>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</si>
  <si>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</si>
  <si>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</si>
  <si>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</si>
  <si>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</si>
  <si>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</si>
  <si>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</si>
  <si>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</si>
  <si>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</si>
  <si>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</si>
  <si>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</si>
  <si>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</si>
  <si>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</si>
  <si>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</si>
  <si>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</si>
  <si>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</si>
  <si>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</si>
  <si>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</si>
  <si>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</si>
  <si>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</si>
  <si>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</si>
  <si>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</si>
  <si>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</si>
  <si>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</si>
  <si>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</si>
  <si>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</si>
  <si>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</si>
  <si>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</si>
  <si>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</si>
  <si>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</si>
  <si>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</si>
  <si>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</si>
  <si>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</si>
  <si>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</si>
  <si>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</si>
  <si>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</si>
  <si>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</si>
  <si>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</si>
  <si>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</si>
  <si>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</si>
  <si>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</si>
  <si>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</si>
  <si>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</si>
  <si>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</si>
  <si>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</si>
  <si>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</si>
  <si>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</si>
  <si>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</si>
  <si>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</si>
  <si>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</si>
  <si>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</si>
  <si>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</si>
  <si>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</si>
  <si>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</si>
  <si>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</si>
  <si>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</si>
  <si>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</si>
  <si>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</si>
  <si>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</si>
  <si>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</si>
  <si>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</si>
  <si>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</si>
  <si>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</si>
  <si>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</si>
  <si>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</si>
  <si>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</si>
  <si>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</si>
  <si>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</si>
  <si>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</si>
  <si>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</si>
  <si>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</si>
  <si>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</si>
  <si>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</si>
  <si>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</si>
  <si>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</si>
  <si>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</si>
  <si>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</si>
  <si>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</si>
  <si>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</si>
  <si>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</si>
  <si>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</si>
  <si>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</si>
  <si>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</si>
  <si>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</si>
  <si>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</si>
  <si>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</si>
  <si>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</si>
  <si>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</si>
  <si>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</si>
  <si>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</si>
  <si>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</si>
  <si>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</si>
  <si>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</si>
  <si>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</si>
  <si>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</si>
  <si>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</si>
  <si>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</si>
  <si>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</si>
  <si>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</si>
  <si>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</si>
  <si>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</si>
  <si>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</si>
  <si>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</si>
  <si>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</si>
  <si>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</si>
  <si>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</si>
  <si>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</si>
  <si>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</si>
  <si>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</si>
  <si>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</si>
  <si>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</si>
  <si>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</si>
  <si>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</si>
  <si>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</si>
  <si>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</si>
  <si>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</si>
  <si>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</si>
  <si>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</si>
  <si>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</si>
  <si>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</si>
  <si>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</si>
  <si>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</si>
  <si>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</si>
  <si>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</si>
  <si>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</si>
  <si>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</si>
  <si>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</si>
  <si>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</si>
  <si>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</si>
  <si>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</si>
  <si>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</si>
  <si>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</si>
  <si>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</si>
  <si>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</si>
  <si>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</si>
  <si>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</si>
  <si>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</si>
  <si>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</si>
  <si>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</si>
  <si>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</si>
  <si>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</si>
  <si>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</si>
  <si>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</si>
  <si>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</si>
  <si>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</si>
  <si>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</si>
  <si>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</si>
  <si>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</si>
  <si>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</si>
  <si>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</si>
  <si>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</si>
  <si>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</si>
  <si>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</si>
  <si>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</si>
  <si>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</si>
  <si>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</si>
  <si>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</si>
  <si>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</si>
  <si>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</si>
  <si>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</si>
  <si>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</si>
  <si>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</si>
  <si>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</si>
  <si>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</si>
  <si>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</si>
  <si>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</si>
  <si>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</si>
  <si>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</si>
  <si>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</si>
  <si>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</si>
  <si>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</si>
  <si>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</si>
  <si>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</si>
  <si>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</si>
  <si>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</si>
  <si>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</si>
  <si>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</si>
  <si>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</si>
  <si>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</si>
  <si>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</si>
  <si>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</si>
  <si>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</si>
  <si>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</si>
  <si>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</si>
  <si>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</si>
  <si>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</si>
  <si>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</si>
  <si>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</si>
  <si>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</si>
  <si>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</si>
  <si>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</si>
  <si>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</si>
  <si>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</si>
  <si>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</si>
  <si>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</si>
  <si>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</si>
  <si>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</si>
  <si>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</si>
  <si>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</si>
  <si>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</si>
  <si>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</si>
  <si>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</si>
  <si>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</si>
  <si>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</si>
  <si>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</si>
  <si>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</si>
  <si>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</si>
  <si>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</si>
  <si>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</si>
  <si>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</si>
  <si>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</si>
  <si>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</si>
  <si>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</si>
  <si>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</si>
  <si>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</si>
  <si>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</si>
  <si>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</si>
  <si>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</si>
  <si>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</si>
  <si>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</si>
  <si>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</si>
  <si>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</si>
  <si>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</si>
  <si>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</si>
  <si>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</si>
  <si>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</si>
  <si>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</si>
  <si>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</si>
  <si>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</si>
  <si>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</si>
  <si>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</si>
  <si>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</si>
  <si>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</si>
  <si>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</si>
  <si>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</si>
  <si>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</si>
  <si>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</si>
  <si>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</si>
  <si>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</si>
  <si>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</si>
  <si>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</si>
  <si>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</si>
  <si>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</si>
  <si>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</si>
  <si>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</si>
  <si>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</si>
  <si>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</si>
  <si>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</si>
  <si>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</si>
  <si>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</si>
  <si>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</si>
  <si>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</si>
  <si>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</si>
  <si>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</si>
  <si>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</si>
  <si>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</si>
  <si>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</si>
  <si>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</si>
  <si>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</si>
  <si>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</si>
  <si>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</si>
  <si>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</si>
  <si>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</si>
  <si>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</si>
  <si>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</si>
  <si>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</si>
  <si>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</si>
  <si>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</si>
  <si>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</si>
  <si>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</si>
  <si>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</si>
  <si>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</si>
  <si>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</si>
  <si>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</si>
  <si>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</si>
  <si>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</si>
  <si>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</si>
  <si>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</si>
  <si>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</si>
  <si>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</si>
  <si>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</si>
  <si>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</si>
  <si>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</si>
  <si>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</si>
  <si>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</si>
  <si>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</si>
  <si>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</si>
  <si>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</si>
  <si>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</si>
  <si>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</si>
  <si>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</si>
  <si>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</si>
  <si>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</si>
  <si>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</si>
  <si>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</si>
  <si>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</si>
  <si>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</si>
  <si>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</si>
  <si>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</si>
  <si>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</si>
  <si>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</si>
  <si>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</si>
  <si>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</si>
  <si>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</si>
  <si>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</si>
  <si>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</si>
  <si>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</si>
  <si>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</si>
  <si>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</si>
  <si>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</si>
  <si>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</si>
  <si>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</si>
  <si>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</si>
  <si>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</si>
  <si>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</si>
  <si>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</si>
  <si>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</si>
  <si>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</si>
  <si>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</si>
  <si>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</si>
  <si>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</si>
  <si>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</si>
  <si>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</si>
  <si>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</si>
  <si>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</si>
  <si>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</si>
  <si>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</si>
  <si>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</si>
  <si>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</si>
  <si>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</si>
  <si>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</si>
  <si>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</si>
  <si>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</si>
  <si>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</si>
  <si>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</si>
  <si>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</si>
  <si>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</si>
  <si>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</si>
  <si>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</si>
  <si>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</si>
  <si>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</si>
  <si>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</si>
  <si>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</si>
  <si>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</si>
  <si>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</si>
  <si>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</si>
  <si>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</si>
  <si>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</si>
  <si>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</si>
  <si>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</si>
  <si>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</si>
  <si>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</si>
  <si>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</si>
  <si>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</si>
  <si>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</si>
  <si>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</si>
  <si>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</si>
  <si>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</si>
  <si>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</si>
  <si>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</si>
  <si>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</si>
  <si>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</si>
  <si>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</si>
  <si>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</si>
  <si>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</si>
  <si>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</si>
  <si>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</si>
  <si>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</si>
  <si>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</si>
  <si>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</si>
  <si>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</si>
  <si>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</si>
  <si>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</si>
  <si>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</si>
  <si>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</si>
  <si>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</si>
  <si>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</si>
  <si>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</si>
  <si>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</si>
  <si>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</si>
  <si>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</si>
  <si>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</si>
  <si>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</si>
  <si>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</si>
  <si>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</si>
  <si>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</si>
  <si>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</si>
  <si>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</si>
  <si>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</si>
  <si>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</si>
  <si>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</si>
  <si>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</si>
  <si>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</si>
  <si>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</si>
  <si>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</si>
  <si>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</si>
  <si>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</si>
  <si>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</si>
  <si>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</si>
  <si>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</si>
  <si>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</si>
  <si>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</si>
  <si>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</si>
  <si>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</si>
  <si>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</si>
  <si>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</si>
  <si>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</si>
  <si>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</si>
  <si>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</si>
  <si>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</si>
  <si>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</si>
  <si>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</si>
  <si>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</si>
  <si>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</si>
  <si>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</si>
  <si>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</si>
  <si>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</si>
  <si>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</si>
  <si>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</si>
  <si>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</si>
  <si>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</si>
  <si>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</si>
  <si>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</si>
  <si>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</si>
  <si>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</si>
  <si>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</si>
  <si>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</si>
  <si>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</si>
  <si>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</si>
  <si>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</si>
  <si>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</si>
  <si>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</si>
  <si>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</si>
  <si>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</si>
  <si>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</si>
  <si>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</si>
  <si>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</si>
  <si>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</si>
  <si>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</si>
  <si>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</si>
  <si>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</si>
  <si>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</si>
  <si>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</si>
  <si>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</si>
  <si>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</si>
  <si>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</si>
  <si>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</si>
  <si>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</si>
  <si>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</si>
  <si>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</si>
  <si>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</si>
  <si>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</si>
  <si>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</si>
  <si>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</si>
  <si>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</si>
  <si>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</si>
  <si>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</si>
  <si>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</si>
  <si>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</si>
  <si>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</si>
  <si>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</si>
  <si>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</si>
  <si>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</si>
  <si>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</si>
  <si>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</si>
  <si>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</si>
  <si>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</si>
  <si>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</si>
  <si>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</si>
  <si>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</si>
  <si>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</si>
  <si>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</si>
  <si>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</si>
  <si>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</si>
  <si>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</si>
  <si>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</si>
  <si>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</si>
  <si>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</si>
  <si>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</si>
  <si>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</si>
  <si>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</si>
  <si>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</si>
  <si>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</si>
  <si>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</si>
  <si>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</si>
  <si>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</si>
  <si>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</si>
  <si>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</si>
  <si>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</si>
  <si>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</si>
  <si>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</si>
  <si>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</si>
  <si>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</si>
  <si>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</si>
  <si>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</si>
  <si>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</si>
  <si>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</si>
  <si>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</si>
  <si>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</si>
  <si>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</si>
  <si>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</si>
  <si>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</si>
  <si>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</si>
  <si>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</si>
  <si>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</si>
  <si>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</si>
  <si>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</si>
  <si>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</si>
  <si>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</si>
  <si>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</si>
  <si>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</si>
  <si>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</si>
  <si>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</si>
  <si>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</si>
  <si>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</si>
  <si>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</si>
  <si>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</si>
  <si>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</si>
  <si>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</si>
  <si>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</si>
  <si>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</si>
  <si>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</si>
  <si>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</si>
  <si>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</si>
  <si>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</si>
  <si>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</si>
  <si>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</si>
  <si>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</si>
  <si>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</si>
  <si>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</si>
  <si>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</si>
  <si>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</si>
  <si>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</si>
  <si>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</si>
  <si>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</si>
  <si>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</si>
  <si>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</si>
  <si>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</si>
  <si>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</si>
  <si>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</si>
  <si>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</si>
  <si>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</si>
  <si>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</si>
  <si>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</si>
  <si>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</si>
  <si>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</si>
  <si>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</si>
  <si>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</si>
  <si>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</si>
  <si>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</si>
  <si>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</si>
  <si>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</si>
  <si>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</si>
  <si>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</si>
  <si>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</si>
  <si>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</si>
  <si>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</si>
  <si>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</si>
  <si>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</si>
  <si>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</si>
  <si>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</si>
  <si>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</si>
  <si>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</si>
  <si>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</si>
  <si>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</si>
  <si>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</si>
  <si>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</si>
  <si>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</si>
  <si>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</si>
  <si>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</si>
  <si>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</si>
  <si>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</si>
  <si>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</si>
  <si>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</si>
  <si>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</si>
  <si>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</si>
  <si>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</si>
  <si>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</si>
  <si>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</si>
  <si>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</si>
  <si>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</si>
  <si>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</si>
  <si>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</si>
  <si>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</si>
  <si>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</si>
  <si>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</si>
  <si>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</si>
  <si>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</si>
  <si>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</si>
  <si>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</si>
  <si>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</si>
  <si>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</si>
  <si>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</si>
  <si>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</si>
  <si>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</si>
  <si>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</si>
  <si>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</si>
  <si>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</si>
  <si>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</si>
  <si>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</si>
  <si>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</si>
  <si>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</si>
  <si>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</si>
  <si>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</si>
  <si>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</si>
  <si>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</si>
  <si>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</si>
  <si>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</si>
  <si>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</si>
  <si>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</si>
  <si>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</si>
  <si>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</si>
  <si>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</si>
  <si>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</si>
  <si>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</si>
  <si>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</si>
  <si>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</si>
  <si>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</si>
  <si>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</si>
  <si>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</si>
  <si>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</si>
  <si>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</si>
  <si>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</si>
  <si>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</si>
  <si>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</si>
  <si>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</si>
  <si>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</si>
  <si>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</si>
  <si>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</si>
  <si>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</si>
  <si>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</si>
  <si>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</si>
  <si>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</si>
  <si>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</si>
  <si>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</si>
  <si>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</si>
  <si>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</si>
  <si>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</si>
  <si>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</si>
  <si>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</si>
  <si>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</si>
  <si>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</si>
  <si>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</si>
  <si>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</si>
  <si>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</si>
  <si>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</si>
  <si>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</si>
  <si>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</si>
  <si>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</si>
  <si>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</si>
  <si>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</si>
  <si>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</si>
  <si>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</si>
  <si>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</si>
  <si>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</si>
  <si>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</si>
  <si>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</si>
  <si>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</si>
  <si>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</si>
  <si>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</si>
  <si>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</si>
  <si>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</si>
  <si>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</si>
  <si>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</si>
  <si>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</si>
  <si>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</si>
  <si>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</si>
  <si>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</si>
  <si>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</si>
  <si>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</si>
  <si>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</si>
  <si>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</si>
  <si>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</si>
  <si>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</si>
  <si>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</si>
  <si>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</si>
  <si>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</si>
  <si>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</si>
  <si>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</si>
  <si>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</si>
  <si>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</si>
  <si>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</si>
  <si>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</si>
  <si>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</si>
  <si>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</si>
  <si>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</si>
  <si>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</si>
  <si>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</si>
  <si>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</si>
  <si>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</si>
  <si>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</si>
  <si>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</si>
  <si>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</si>
  <si>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</si>
  <si>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</si>
  <si>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</si>
  <si>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</si>
  <si>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</si>
  <si>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</si>
  <si>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</si>
  <si>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</si>
  <si>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</si>
  <si>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</si>
  <si>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</si>
  <si>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</si>
  <si>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</si>
  <si>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</si>
  <si>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</si>
  <si>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</si>
  <si>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</si>
  <si>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</si>
  <si>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</si>
  <si>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</si>
  <si>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</si>
  <si>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</si>
  <si>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</si>
  <si>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</si>
  <si>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</si>
  <si>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</si>
  <si>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</si>
  <si>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</si>
  <si>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</si>
  <si>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</si>
  <si>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</si>
  <si>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</si>
  <si>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</si>
  <si>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</si>
  <si>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</si>
  <si>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</si>
  <si>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</si>
  <si>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</si>
  <si>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</si>
  <si>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</si>
  <si>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</si>
  <si>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</si>
  <si>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</si>
  <si>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</si>
  <si>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</si>
  <si>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</si>
  <si>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</si>
  <si>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</si>
  <si>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</si>
  <si>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</si>
  <si>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</si>
  <si>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</si>
  <si>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</si>
  <si>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</si>
  <si>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</si>
  <si>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</si>
  <si>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</si>
  <si>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</si>
  <si>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</si>
  <si>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</si>
  <si>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</si>
  <si>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</si>
  <si>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</si>
  <si>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</si>
  <si>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</si>
  <si>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</si>
  <si>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</si>
  <si>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</si>
  <si>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</si>
  <si>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</si>
  <si>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</si>
  <si>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</si>
  <si>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</si>
  <si>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</si>
  <si>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</si>
  <si>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</si>
  <si>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</si>
  <si>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</si>
  <si>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</si>
  <si>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</si>
  <si>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</si>
  <si>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</si>
  <si>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</si>
  <si>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</si>
  <si>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</si>
  <si>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</si>
  <si>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</si>
  <si>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</si>
  <si>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</si>
  <si>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</si>
  <si>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</si>
  <si>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</si>
  <si>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</si>
  <si>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</si>
  <si>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</si>
  <si>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</si>
  <si>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</si>
  <si>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</si>
  <si>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</si>
  <si>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</si>
  <si>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</si>
  <si>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</si>
  <si>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</si>
  <si>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</si>
  <si>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</si>
  <si>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</si>
  <si>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</si>
  <si>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</si>
  <si>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</si>
  <si>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</si>
  <si>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</si>
  <si>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</si>
  <si>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</si>
  <si>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</si>
  <si>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</si>
  <si>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</si>
  <si>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</si>
  <si>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</si>
  <si>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</si>
  <si>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</si>
  <si>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</si>
  <si>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</si>
  <si>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</si>
  <si>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</si>
  <si>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</si>
  <si>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</si>
  <si>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</si>
  <si>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</si>
  <si>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</si>
  <si>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</si>
  <si>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</si>
  <si>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</si>
  <si>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</si>
  <si>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</si>
  <si>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</si>
  <si>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</si>
  <si>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</si>
  <si>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</si>
  <si>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</si>
  <si>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</si>
  <si>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</si>
  <si>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</si>
  <si>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</si>
  <si>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</si>
  <si>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</si>
  <si>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</si>
  <si>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</si>
  <si>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</si>
  <si>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</si>
  <si>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</si>
  <si>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</si>
  <si>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</si>
  <si>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</si>
  <si>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</si>
  <si>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</si>
  <si>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</si>
  <si>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</si>
  <si>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</si>
  <si>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</si>
  <si>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</si>
  <si>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</si>
  <si>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</si>
  <si>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</si>
  <si>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</si>
  <si>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</si>
  <si>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</si>
  <si>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</si>
  <si>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</si>
  <si>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</si>
  <si>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</si>
  <si>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</si>
  <si>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</si>
  <si>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</si>
  <si>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</si>
  <si>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</si>
  <si>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</si>
  <si>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</si>
  <si>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</si>
  <si>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</si>
  <si>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</si>
  <si>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</si>
  <si>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</si>
  <si>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</si>
  <si>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</si>
  <si>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</si>
  <si>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</si>
  <si>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</si>
  <si>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</si>
  <si>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</si>
  <si>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</si>
  <si>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</si>
  <si>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</si>
  <si>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</si>
  <si>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</si>
  <si>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</si>
  <si>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</si>
  <si>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</si>
  <si>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</si>
  <si>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</si>
  <si>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</si>
  <si>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</si>
  <si>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</si>
  <si>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</si>
  <si>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</si>
  <si>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</si>
  <si>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</si>
  <si>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</si>
  <si>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</si>
  <si>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</si>
  <si>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</si>
  <si>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</si>
  <si>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</si>
  <si>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</si>
  <si>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</si>
  <si>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</si>
  <si>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</si>
  <si>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</si>
  <si>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</si>
  <si>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</si>
  <si>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</si>
  <si>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</si>
  <si>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</si>
  <si>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</si>
  <si>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</si>
  <si>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</si>
  <si>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</si>
  <si>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</si>
  <si>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</si>
  <si>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</si>
  <si>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</si>
  <si>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</si>
  <si>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</si>
  <si>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</si>
  <si>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</si>
  <si>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</si>
  <si>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</si>
  <si>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</si>
  <si>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</si>
  <si>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</si>
  <si>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</si>
  <si>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</si>
  <si>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</si>
  <si>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</si>
  <si>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</si>
  <si>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</si>
  <si>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</si>
  <si>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</si>
  <si>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</si>
  <si>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</si>
  <si>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</si>
  <si>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</si>
  <si>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</si>
  <si>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</si>
  <si>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</si>
  <si>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</si>
  <si>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</si>
  <si>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</si>
  <si>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</si>
  <si>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</si>
  <si>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</si>
  <si>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</si>
  <si>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</si>
  <si>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</si>
  <si>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</si>
  <si>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</si>
  <si>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</si>
  <si>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</si>
  <si>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</si>
  <si>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</si>
  <si>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</si>
  <si>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</si>
  <si>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</si>
  <si>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</si>
  <si>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</si>
  <si>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</si>
  <si>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</si>
  <si>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</si>
  <si>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</si>
  <si>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</si>
  <si>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</si>
  <si>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</si>
  <si>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</si>
  <si>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</si>
  <si>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</si>
  <si>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</si>
  <si>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</si>
  <si>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</si>
  <si>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</si>
  <si>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</si>
  <si>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</si>
  <si>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</si>
  <si>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</si>
  <si>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</si>
  <si>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</si>
  <si>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</si>
  <si>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</si>
  <si>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</si>
  <si>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</si>
  <si>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</si>
  <si>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</si>
  <si>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</si>
  <si>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</si>
  <si>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</si>
  <si>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</si>
  <si>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</si>
  <si>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</si>
  <si>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</si>
  <si>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</si>
  <si>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</si>
  <si>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</si>
  <si>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</si>
  <si>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</si>
  <si>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</si>
  <si>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</si>
  <si>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</si>
  <si>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</si>
  <si>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</si>
  <si>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</si>
  <si>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</si>
  <si>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</si>
  <si>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</si>
  <si>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</si>
  <si>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</si>
  <si>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</si>
  <si>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</si>
  <si>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</si>
  <si>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</si>
  <si>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</si>
  <si>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</si>
  <si>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</si>
  <si>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</si>
  <si>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</si>
  <si>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</si>
  <si>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</si>
  <si>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</si>
  <si>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</si>
  <si>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</si>
  <si>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</si>
  <si>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</si>
  <si>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</si>
  <si>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</si>
  <si>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</si>
  <si>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</si>
  <si>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</si>
  <si>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</si>
  <si>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</si>
  <si>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</si>
  <si>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</si>
  <si>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</si>
  <si>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</si>
  <si>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</si>
  <si>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</si>
  <si>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</si>
  <si>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</si>
  <si>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</si>
  <si>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</si>
  <si>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</si>
  <si>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</si>
  <si>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</si>
  <si>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</si>
  <si>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</si>
  <si>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</si>
  <si>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</si>
  <si>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</si>
  <si>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</si>
  <si>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</si>
  <si>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</si>
  <si>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</si>
  <si>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</si>
  <si>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</si>
  <si>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</si>
  <si>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</si>
  <si>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</si>
  <si>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</si>
  <si>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</si>
  <si>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</si>
  <si>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</si>
  <si>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</si>
  <si>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</si>
  <si>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</si>
  <si>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</si>
  <si>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</si>
  <si>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</si>
  <si>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</si>
  <si>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</si>
  <si>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</si>
  <si>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</si>
  <si>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</si>
  <si>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</si>
  <si>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</si>
  <si>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</si>
  <si>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</si>
  <si>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</si>
  <si>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</si>
  <si>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</si>
  <si>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</si>
  <si>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</si>
  <si>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</si>
  <si>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</si>
  <si>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</si>
  <si>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</si>
  <si>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</si>
  <si>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</si>
  <si>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</si>
  <si>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</si>
  <si>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</si>
  <si>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</si>
  <si>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</si>
  <si>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</si>
  <si>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</si>
  <si>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</si>
  <si>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</si>
  <si>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</si>
  <si>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</si>
  <si>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</si>
  <si>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</si>
  <si>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</si>
  <si>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</si>
  <si>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</si>
  <si>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</si>
  <si>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</si>
  <si>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</si>
  <si>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</si>
  <si>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</si>
  <si>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</si>
  <si>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</si>
  <si>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</si>
  <si>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</si>
  <si>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</si>
  <si>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</si>
  <si>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</si>
  <si>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</si>
  <si>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</si>
  <si>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</si>
  <si>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</si>
  <si>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</si>
  <si>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</si>
  <si>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</si>
  <si>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</si>
  <si>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</si>
  <si>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</si>
  <si>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</si>
  <si>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</si>
  <si>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</si>
  <si>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</si>
  <si>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</si>
  <si>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</si>
  <si>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</si>
  <si>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</si>
  <si>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</si>
  <si>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</si>
  <si>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</si>
  <si>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</si>
  <si>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</si>
  <si>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</si>
  <si>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</si>
  <si>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</si>
  <si>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</si>
  <si>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</si>
  <si>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</si>
  <si>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</si>
  <si>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</si>
  <si>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</si>
  <si>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</si>
  <si>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</si>
  <si>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</si>
  <si>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</si>
  <si>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</si>
  <si>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</si>
  <si>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</si>
  <si>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</si>
  <si>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</si>
  <si>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</si>
  <si>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</si>
  <si>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</si>
  <si>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</si>
  <si>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</si>
  <si>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</si>
  <si>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</si>
  <si>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</si>
  <si>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</si>
  <si>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</si>
  <si>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</si>
  <si>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</si>
  <si>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</si>
  <si>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</si>
  <si>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</si>
  <si>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</si>
  <si>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</si>
  <si>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</si>
  <si>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</si>
  <si>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</si>
  <si>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</si>
  <si>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</si>
  <si>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</si>
  <si>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</si>
  <si>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</si>
  <si>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</si>
  <si>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</si>
  <si>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</si>
  <si>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</si>
  <si>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</si>
  <si>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</si>
  <si>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</si>
  <si>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</si>
  <si>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</si>
  <si>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</si>
  <si>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</si>
  <si>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</si>
  <si>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</si>
  <si>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</si>
  <si>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</si>
  <si>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</si>
  <si>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</si>
  <si>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</si>
  <si>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</si>
  <si>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</si>
  <si>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</si>
  <si>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</si>
  <si>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</si>
  <si>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</si>
  <si>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</si>
  <si>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</si>
  <si>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</si>
  <si>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</si>
  <si>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</si>
  <si>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</si>
  <si>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</si>
  <si>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</si>
  <si>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</si>
  <si>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</si>
  <si>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</si>
  <si>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</si>
  <si>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</si>
  <si>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</si>
  <si>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</si>
  <si>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</si>
  <si>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</si>
  <si>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</si>
  <si>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</si>
  <si>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</si>
  <si>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</si>
  <si>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</si>
  <si>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</si>
  <si>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</si>
  <si>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</si>
  <si>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</si>
  <si>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</si>
  <si>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</si>
  <si>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</si>
  <si>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</si>
  <si>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</si>
  <si>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</si>
  <si>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</si>
  <si>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</si>
  <si>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</si>
  <si>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</si>
  <si>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</si>
  <si>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</si>
  <si>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</si>
  <si>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</si>
  <si>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</si>
  <si>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</si>
  <si>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</si>
  <si>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</si>
  <si>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</si>
  <si>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</si>
  <si>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</si>
  <si>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</si>
  <si>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</si>
  <si>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</si>
  <si>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</si>
  <si>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</si>
  <si>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</si>
  <si>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</si>
  <si>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</si>
  <si>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</si>
  <si>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</si>
  <si>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</si>
  <si>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</si>
  <si>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</si>
  <si>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</si>
  <si>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</si>
  <si>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</si>
  <si>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</si>
  <si>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</si>
  <si>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</si>
  <si>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</si>
  <si>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</si>
  <si>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</si>
  <si>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</si>
  <si>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</si>
  <si>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</si>
  <si>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</si>
  <si>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</si>
  <si>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</si>
  <si>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</si>
  <si>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</si>
  <si>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</si>
  <si>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</si>
  <si>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</si>
  <si>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</si>
  <si>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</si>
  <si>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</si>
  <si>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</si>
  <si>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</si>
  <si>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</si>
  <si>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</si>
  <si>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</si>
  <si>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</si>
  <si>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</si>
  <si>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</si>
  <si>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</si>
  <si>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</si>
  <si>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</si>
  <si>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</si>
  <si>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</si>
  <si>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</si>
  <si>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</si>
  <si>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</si>
  <si>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</si>
  <si>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</si>
  <si>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</si>
  <si>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</si>
  <si>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</si>
  <si>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</si>
  <si>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</si>
  <si>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</si>
  <si>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</si>
  <si>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</si>
  <si>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</si>
  <si>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</si>
  <si>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</si>
  <si>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</si>
  <si>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</si>
  <si>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</si>
  <si>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</si>
  <si>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</si>
  <si>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</si>
  <si>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</si>
  <si>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</si>
  <si>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</si>
  <si>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</si>
  <si>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</si>
  <si>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</si>
  <si>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</si>
  <si>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</si>
  <si>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</si>
  <si>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</si>
  <si>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</si>
  <si>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</si>
  <si>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</si>
  <si>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</si>
  <si>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</si>
  <si>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</si>
  <si>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</si>
  <si>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</si>
  <si>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</si>
  <si>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</si>
  <si>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</si>
  <si>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</si>
  <si>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</si>
  <si>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</si>
  <si>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</si>
  <si>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</si>
  <si>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</si>
  <si>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</si>
  <si>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</si>
  <si>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</si>
  <si>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</si>
  <si>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</si>
  <si>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</si>
  <si>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</si>
  <si>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</si>
  <si>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</si>
  <si>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</si>
  <si>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</si>
  <si>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</si>
  <si>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</si>
  <si>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</si>
  <si>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</si>
  <si>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</si>
  <si>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</si>
  <si>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</si>
  <si>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</si>
  <si>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</si>
  <si>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</si>
  <si>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</si>
  <si>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</si>
  <si>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</si>
  <si>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</si>
  <si>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</si>
  <si>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</si>
  <si>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</si>
  <si>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</si>
  <si>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</si>
  <si>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</si>
  <si>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</si>
  <si>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</si>
  <si>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</si>
  <si>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</si>
  <si>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</si>
  <si>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</si>
  <si>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</si>
  <si>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</si>
  <si>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</si>
  <si>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</si>
  <si>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</si>
  <si>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</si>
  <si>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</si>
  <si>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</si>
  <si>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</si>
  <si>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</si>
  <si>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</si>
  <si>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</si>
  <si>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</si>
  <si>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</si>
  <si>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</si>
  <si>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</si>
  <si>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</si>
  <si>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</si>
  <si>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</si>
  <si>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</si>
  <si>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</si>
  <si>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</si>
  <si>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</si>
  <si>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</si>
  <si>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</si>
  <si>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</si>
  <si>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</si>
  <si>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</si>
  <si>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</si>
  <si>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</si>
  <si>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</si>
  <si>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</si>
  <si>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</si>
  <si>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</si>
  <si>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</si>
  <si>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</si>
  <si>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</si>
  <si>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</si>
  <si>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</si>
  <si>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</si>
  <si>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</si>
  <si>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</si>
  <si>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</si>
  <si>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</si>
  <si>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</si>
  <si>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</si>
  <si>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</si>
  <si>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</si>
  <si>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</si>
  <si>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</si>
  <si>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</si>
  <si>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</si>
  <si>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</si>
  <si>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</si>
  <si>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</si>
  <si>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</si>
  <si>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</si>
  <si>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</si>
  <si>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</si>
  <si>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</si>
  <si>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</si>
  <si>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</si>
  <si>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</si>
  <si>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</si>
  <si>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</si>
  <si>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</si>
  <si>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</si>
  <si>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</si>
  <si>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</si>
  <si>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</si>
  <si>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</si>
  <si>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</si>
  <si>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</si>
  <si>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</si>
  <si>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</si>
  <si>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</si>
  <si>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</si>
  <si>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</si>
  <si>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</si>
  <si>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</si>
  <si>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</si>
  <si>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</si>
  <si>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</si>
  <si>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</si>
  <si>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</si>
  <si>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</si>
  <si>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</si>
  <si>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</si>
  <si>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</si>
  <si>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</si>
  <si>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</si>
  <si>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</si>
  <si>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</si>
  <si>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</si>
  <si>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</si>
  <si>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</si>
  <si>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</si>
  <si>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</si>
  <si>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</si>
  <si>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</si>
  <si>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</si>
  <si>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</si>
  <si>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</si>
  <si>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</si>
  <si>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</si>
  <si>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</si>
  <si>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</si>
  <si>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</si>
  <si>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</si>
  <si>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</si>
  <si>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</si>
  <si>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</si>
  <si>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</si>
  <si>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</si>
  <si>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</si>
  <si>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</si>
  <si>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</si>
  <si>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</si>
  <si>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</si>
  <si>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</si>
  <si>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</si>
  <si>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</si>
  <si>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</si>
  <si>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</si>
  <si>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</si>
  <si>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</si>
  <si>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</si>
  <si>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</si>
  <si>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</si>
  <si>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</si>
  <si>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</si>
  <si>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</si>
  <si>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</si>
  <si>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</si>
  <si>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</si>
  <si>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</si>
  <si>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</si>
  <si>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</si>
  <si>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</si>
  <si>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</si>
  <si>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</si>
  <si>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</si>
  <si>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</si>
  <si>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</si>
  <si>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</si>
  <si>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</si>
  <si>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</si>
  <si>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</si>
  <si>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</si>
  <si>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</si>
  <si>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</si>
  <si>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</si>
  <si>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</si>
  <si>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</si>
  <si>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</si>
  <si>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</si>
  <si>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</si>
  <si>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</si>
  <si>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</si>
  <si>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</si>
  <si>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</si>
  <si>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</si>
  <si>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</si>
  <si>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</si>
  <si>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</si>
  <si>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</si>
  <si>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</si>
  <si>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</si>
  <si>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</si>
  <si>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</si>
  <si>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</si>
  <si>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</si>
  <si>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</si>
  <si>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</si>
  <si>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</si>
  <si>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</si>
  <si>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</si>
  <si>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</si>
  <si>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</si>
  <si>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</si>
  <si>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</si>
  <si>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</si>
  <si>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</si>
  <si>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</si>
  <si>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</si>
  <si>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</si>
  <si>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</si>
  <si>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</si>
  <si>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</si>
  <si>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</si>
  <si>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</si>
  <si>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</si>
  <si>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</si>
  <si>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</si>
  <si>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</si>
  <si>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</si>
  <si>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</si>
  <si>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</si>
  <si>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</si>
  <si>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</si>
  <si>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</si>
  <si>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</si>
  <si>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</si>
  <si>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</si>
  <si>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</si>
  <si>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</si>
  <si>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</si>
  <si>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</si>
  <si>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</si>
  <si>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</si>
  <si>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</si>
  <si>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</si>
  <si>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</si>
  <si>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</si>
  <si>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</si>
  <si>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</si>
  <si>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</si>
  <si>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</si>
  <si>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</si>
  <si>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</si>
  <si>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</si>
  <si>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</si>
  <si>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</si>
  <si>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</si>
  <si>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</si>
  <si>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</si>
  <si>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</si>
  <si>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</si>
  <si>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</si>
  <si>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</si>
  <si>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</si>
  <si>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</si>
  <si>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</si>
  <si>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</si>
  <si>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</si>
  <si>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</si>
  <si>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</si>
  <si>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</si>
  <si>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</si>
  <si>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</si>
  <si>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</si>
  <si>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</si>
  <si>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</si>
  <si>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</si>
  <si>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</si>
  <si>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</si>
  <si>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</si>
  <si>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</si>
  <si>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</si>
  <si>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</si>
  <si>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</si>
  <si>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</si>
  <si>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</si>
  <si>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</si>
  <si>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</si>
  <si>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</si>
  <si>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</si>
  <si>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</si>
  <si>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</si>
  <si>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</si>
  <si>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</si>
  <si>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</si>
  <si>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</si>
  <si>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</si>
  <si>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</si>
  <si>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</si>
  <si>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</si>
  <si>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</si>
  <si>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</si>
  <si>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</si>
  <si>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</si>
  <si>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</si>
  <si>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</si>
  <si>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</si>
  <si>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</si>
  <si>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</si>
  <si>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</si>
  <si>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</si>
  <si>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</si>
  <si>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</si>
  <si>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</si>
  <si>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</si>
  <si>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</si>
  <si>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</si>
  <si>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</si>
  <si>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</si>
  <si>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</si>
  <si>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</si>
  <si>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</si>
  <si>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</si>
  <si>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</si>
  <si>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</si>
  <si>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</si>
  <si>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</si>
  <si>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</si>
  <si>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</si>
  <si>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</si>
  <si>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</si>
  <si>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</si>
  <si>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</si>
  <si>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</si>
  <si>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</si>
  <si>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</si>
  <si>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</si>
  <si>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</si>
  <si>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</si>
  <si>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</si>
  <si>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</si>
  <si>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</si>
  <si>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</si>
  <si>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</si>
  <si>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</si>
  <si>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</si>
  <si>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</si>
  <si>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</si>
  <si>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</si>
  <si>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</si>
  <si>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</si>
  <si>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</si>
  <si>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</si>
  <si>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</si>
  <si>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</si>
  <si>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</si>
  <si>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</si>
  <si>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</si>
  <si>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</si>
  <si>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</si>
  <si>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</si>
  <si>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</si>
  <si>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</si>
  <si>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</si>
  <si>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</si>
  <si>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</si>
  <si>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</si>
  <si>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</si>
  <si>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</si>
  <si>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</si>
  <si>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</si>
  <si>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</si>
  <si>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</si>
  <si>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</si>
  <si>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</si>
  <si>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</si>
  <si>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</si>
  <si>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</si>
  <si>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</si>
  <si>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</si>
  <si>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</si>
  <si>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</si>
  <si>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</si>
  <si>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</si>
  <si>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</si>
  <si>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</si>
  <si>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</si>
  <si>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</si>
  <si>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</si>
  <si>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</si>
  <si>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</si>
  <si>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</si>
  <si>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</si>
  <si>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</si>
  <si>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</si>
  <si>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</si>
  <si>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</si>
  <si>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</si>
  <si>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</si>
  <si>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</si>
  <si>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</si>
  <si>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</si>
  <si>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</si>
  <si>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</si>
  <si>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</si>
  <si>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</si>
  <si>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</si>
  <si>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</si>
  <si>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</si>
  <si>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</si>
  <si>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</si>
  <si>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</si>
  <si>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</si>
  <si>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</si>
  <si>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</si>
  <si>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</si>
  <si>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</si>
  <si>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</si>
  <si>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</si>
  <si>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</si>
  <si>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</si>
  <si>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</si>
  <si>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</si>
  <si>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</si>
  <si>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</si>
  <si>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</si>
  <si>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</si>
  <si>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</si>
  <si>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</si>
  <si>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</si>
  <si>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</si>
  <si>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</si>
  <si>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</si>
  <si>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</si>
  <si>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</si>
  <si>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</si>
  <si>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</si>
  <si>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</si>
  <si>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</si>
  <si>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</si>
  <si>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</si>
  <si>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</si>
  <si>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</si>
  <si>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</si>
  <si>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</si>
  <si>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</si>
  <si>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</si>
  <si>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</si>
  <si>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</si>
  <si>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</si>
  <si>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</si>
  <si>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</si>
  <si>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</si>
  <si>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</si>
  <si>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</si>
  <si>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</si>
  <si>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</si>
  <si>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</si>
  <si>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</si>
  <si>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</si>
  <si>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</si>
  <si>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</si>
  <si>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</si>
  <si>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</si>
  <si>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</si>
  <si>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</si>
  <si>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</si>
  <si>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</si>
  <si>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</si>
  <si>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</si>
  <si>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</si>
  <si>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</si>
  <si>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</si>
  <si>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</si>
  <si>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</si>
  <si>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</si>
  <si>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</si>
  <si>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</si>
  <si>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</si>
  <si>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</si>
  <si>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</si>
  <si>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</si>
  <si>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</si>
  <si>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</si>
  <si>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</si>
  <si>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</si>
  <si>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</si>
  <si>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</si>
  <si>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</si>
  <si>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</si>
  <si>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</si>
  <si>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</si>
  <si>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</si>
  <si>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</si>
  <si>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</si>
  <si>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</si>
  <si>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</si>
  <si>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</si>
  <si>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</si>
  <si>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</si>
  <si>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</si>
  <si>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</si>
  <si>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</si>
  <si>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</si>
  <si>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</si>
  <si>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</si>
  <si>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</si>
  <si>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</si>
  <si>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</si>
  <si>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</si>
  <si>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</si>
  <si>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</si>
  <si>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</si>
  <si>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</si>
  <si>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</si>
  <si>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</si>
  <si>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</si>
  <si>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</si>
  <si>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</si>
  <si>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</si>
  <si>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</si>
  <si>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</si>
  <si>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</si>
  <si>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</si>
  <si>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</si>
  <si>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</si>
  <si>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</si>
  <si>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</si>
  <si>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</si>
  <si>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</si>
  <si>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</si>
  <si>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</si>
  <si>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</si>
  <si>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</si>
  <si>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</si>
  <si>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</si>
  <si>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</si>
  <si>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</si>
  <si>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</si>
  <si>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</si>
  <si>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</si>
  <si>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</si>
  <si>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</si>
  <si>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</si>
  <si>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</si>
  <si>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</si>
  <si>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</si>
  <si>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</si>
  <si>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</si>
  <si>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</si>
  <si>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</si>
  <si>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</si>
  <si>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</si>
  <si>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</si>
  <si>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</si>
  <si>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</si>
  <si>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</si>
  <si>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</si>
  <si>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</si>
  <si>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</si>
  <si>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</si>
  <si>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</si>
  <si>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</si>
  <si>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</si>
  <si>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</si>
  <si>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</si>
  <si>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</si>
  <si>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</si>
  <si>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</si>
  <si>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</si>
  <si>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</si>
  <si>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</si>
  <si>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</si>
  <si>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</si>
  <si>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</si>
  <si>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</si>
  <si>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</si>
  <si>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</si>
  <si>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</si>
  <si>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</si>
  <si>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</si>
  <si>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</si>
  <si>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</si>
  <si>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</si>
  <si>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</si>
  <si>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</si>
  <si>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</si>
  <si>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</si>
  <si>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</si>
  <si>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</si>
  <si>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</si>
  <si>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</si>
  <si>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</si>
  <si>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</si>
  <si>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</si>
  <si>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</si>
  <si>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</si>
  <si>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</si>
  <si>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</si>
  <si>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</si>
  <si>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</si>
  <si>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</si>
  <si>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</si>
  <si>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</si>
  <si>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</si>
  <si>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</si>
  <si>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</si>
  <si>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</si>
  <si>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</si>
  <si>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</si>
  <si>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</si>
  <si>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</si>
  <si>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</si>
  <si>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</si>
  <si>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</si>
  <si>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</si>
  <si>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</si>
  <si>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</si>
  <si>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</si>
  <si>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</si>
  <si>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</si>
  <si>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</si>
  <si>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</si>
  <si>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</si>
  <si>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</si>
  <si>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</si>
  <si>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</si>
  <si>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</si>
  <si>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</si>
  <si>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</si>
  <si>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</si>
  <si>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</si>
  <si>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</si>
  <si>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</si>
  <si>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</si>
  <si>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</si>
  <si>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</si>
  <si>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</si>
  <si>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</si>
  <si>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</si>
  <si>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</si>
  <si>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</si>
  <si>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</si>
  <si>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</si>
  <si>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</si>
  <si>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</si>
  <si>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</si>
  <si>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</si>
  <si>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</si>
  <si>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</si>
  <si>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</si>
  <si>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</si>
  <si>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</si>
  <si>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</si>
  <si>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</si>
  <si>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</si>
  <si>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</si>
  <si>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</si>
  <si>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</si>
  <si>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</si>
  <si>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</si>
  <si>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</si>
  <si>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</si>
  <si>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</si>
  <si>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</si>
  <si>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</si>
  <si>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</si>
  <si>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</si>
  <si>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</si>
  <si>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</si>
  <si>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</si>
  <si>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</si>
  <si>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</si>
  <si>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</si>
  <si>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</si>
  <si>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</si>
  <si>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</si>
  <si>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</si>
  <si>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</si>
  <si>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</si>
  <si>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</si>
  <si>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</si>
  <si>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</si>
  <si>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</si>
  <si>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</si>
  <si>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</si>
  <si>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</si>
  <si>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</si>
  <si>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</si>
  <si>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</si>
  <si>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</si>
  <si>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</si>
  <si>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</si>
  <si>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</si>
  <si>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</si>
  <si>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</si>
  <si>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</si>
  <si>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</si>
  <si>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</si>
  <si>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</si>
  <si>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</si>
  <si>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</si>
  <si>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</si>
  <si>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</si>
  <si>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</si>
  <si>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</si>
  <si>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</si>
  <si>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</si>
  <si>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</si>
  <si>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</si>
  <si>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</si>
  <si>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</si>
  <si>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</si>
  <si>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</si>
  <si>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</si>
  <si>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</si>
  <si>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</si>
  <si>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</si>
  <si>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</si>
  <si>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</si>
  <si>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</si>
  <si>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</si>
  <si>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</si>
  <si>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</si>
  <si>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</si>
  <si>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</si>
  <si>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</si>
  <si>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</si>
  <si>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</si>
  <si>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</si>
  <si>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</si>
  <si>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</si>
  <si>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</si>
  <si>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</si>
  <si>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</si>
  <si>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</si>
  <si>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</si>
  <si>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</si>
  <si>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</si>
  <si>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</si>
  <si>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</si>
  <si>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</si>
  <si>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</si>
  <si>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</si>
  <si>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</si>
  <si>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</si>
  <si>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</si>
  <si>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</si>
  <si>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</si>
  <si>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</si>
  <si>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</si>
  <si>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</si>
  <si>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</si>
  <si>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</si>
  <si>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</si>
  <si>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</si>
  <si>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</si>
  <si>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</si>
  <si>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</si>
  <si>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</si>
  <si>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</si>
  <si>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</si>
  <si>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</si>
  <si>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</si>
  <si>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</si>
  <si>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</si>
  <si>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</si>
  <si>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</si>
  <si>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</si>
  <si>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</si>
  <si>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</si>
  <si>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</si>
  <si>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</si>
  <si>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</si>
  <si>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</si>
  <si>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</si>
  <si>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</si>
  <si>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</si>
  <si>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</si>
  <si>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</si>
  <si>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</si>
  <si>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</si>
  <si>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</si>
  <si>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</si>
  <si>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</si>
  <si>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</si>
  <si>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</si>
  <si>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</si>
  <si>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</si>
  <si>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</si>
  <si>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</si>
  <si>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</si>
  <si>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</si>
  <si>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</si>
  <si>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</si>
  <si>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</si>
  <si>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</si>
  <si>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</si>
  <si>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</si>
  <si>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</si>
  <si>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</si>
  <si>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</si>
  <si>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</si>
  <si>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</si>
  <si>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</si>
  <si>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</si>
  <si>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</si>
  <si>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</si>
  <si>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</si>
  <si>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</si>
  <si>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</si>
  <si>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</si>
  <si>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</si>
  <si>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</si>
  <si>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</si>
  <si>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</si>
  <si>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</si>
  <si>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</si>
  <si>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</si>
  <si>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</si>
  <si>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</si>
  <si>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</si>
  <si>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</si>
  <si>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</si>
  <si>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</si>
  <si>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</si>
  <si>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</si>
  <si>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</si>
  <si>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</si>
  <si>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</si>
  <si>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</si>
  <si>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</si>
  <si>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</si>
  <si>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</si>
  <si>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</si>
  <si>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</si>
  <si>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</si>
  <si>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</si>
  <si>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</si>
  <si>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</si>
  <si>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</si>
  <si>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</si>
  <si>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</si>
  <si>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</si>
  <si>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</si>
  <si>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</si>
  <si>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</si>
  <si>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</si>
  <si>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</si>
  <si>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</si>
  <si>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</si>
  <si>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</si>
  <si>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</si>
  <si>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</si>
  <si>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</si>
  <si>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</si>
  <si>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</si>
  <si>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</si>
  <si>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</si>
  <si>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</si>
  <si>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</si>
  <si>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</si>
  <si>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</si>
  <si>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</si>
  <si>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</si>
  <si>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</si>
  <si>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</si>
  <si>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</si>
  <si>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</si>
  <si>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</si>
  <si>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</si>
  <si>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</si>
  <si>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</si>
  <si>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</si>
  <si>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</si>
  <si>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</si>
  <si>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</si>
  <si>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</si>
  <si>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</si>
  <si>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</si>
  <si>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</si>
  <si>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</si>
  <si>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</si>
  <si>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</si>
  <si>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</si>
  <si>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</si>
  <si>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</si>
  <si>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</si>
  <si>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</si>
  <si>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</si>
  <si>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</si>
  <si>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</si>
  <si>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</si>
  <si>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</si>
  <si>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</si>
  <si>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</si>
  <si>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</si>
  <si>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</si>
  <si>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</si>
  <si>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</si>
  <si>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</si>
  <si>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</si>
  <si>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</si>
  <si>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</si>
  <si>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</si>
  <si>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</si>
  <si>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</si>
  <si>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</si>
  <si>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</si>
  <si>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</si>
  <si>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</si>
  <si>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</si>
  <si>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</si>
  <si>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</si>
  <si>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</si>
  <si>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</si>
  <si>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</si>
  <si>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</si>
  <si>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</si>
  <si>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</si>
  <si>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</si>
  <si>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</si>
  <si>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</si>
  <si>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</si>
  <si>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</si>
  <si>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</si>
  <si>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</si>
  <si>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</si>
  <si>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</si>
  <si>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</si>
  <si>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</si>
  <si>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</si>
  <si>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</si>
  <si>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</si>
  <si>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</si>
  <si>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</si>
  <si>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</si>
  <si>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</si>
  <si>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</si>
  <si>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</si>
  <si>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</si>
  <si>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</si>
  <si>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</si>
  <si>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</si>
  <si>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</si>
  <si>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</si>
  <si>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</si>
  <si>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</si>
  <si>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</si>
  <si>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</si>
  <si>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</si>
  <si>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</si>
  <si>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</si>
  <si>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</si>
  <si>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</si>
  <si>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</si>
  <si>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</si>
  <si>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</si>
  <si>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</si>
  <si>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</si>
  <si>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</si>
  <si>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</si>
  <si>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</si>
  <si>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</si>
  <si>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</si>
  <si>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</si>
  <si>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</si>
  <si>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</si>
  <si>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</si>
  <si>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</si>
  <si>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</si>
  <si>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</si>
  <si>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</si>
  <si>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</si>
  <si>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</si>
  <si>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</si>
  <si>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</si>
  <si>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</si>
  <si>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</si>
  <si>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</si>
  <si>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</si>
  <si>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</si>
  <si>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</si>
  <si>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</si>
  <si>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</si>
  <si>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</si>
  <si>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</si>
  <si>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</si>
  <si>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</si>
  <si>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</si>
  <si>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</si>
  <si>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</si>
  <si>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</si>
  <si>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</si>
  <si>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</si>
  <si>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</si>
  <si>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</si>
  <si>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</si>
  <si>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</si>
  <si>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</si>
  <si>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</si>
  <si>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</si>
  <si>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</si>
  <si>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</si>
  <si>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</si>
  <si>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</si>
  <si>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</si>
  <si>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</si>
  <si>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</si>
  <si>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</si>
  <si>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</si>
  <si>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</si>
  <si>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</si>
  <si>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</si>
  <si>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</si>
  <si>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</si>
  <si>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</si>
  <si>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</si>
  <si>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</si>
  <si>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</si>
  <si>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</si>
  <si>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</si>
  <si>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</si>
  <si>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</si>
  <si>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</si>
  <si>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</si>
  <si>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</si>
  <si>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</si>
  <si>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</si>
  <si>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</si>
  <si>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</si>
  <si>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</si>
  <si>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</si>
  <si>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</si>
  <si>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</si>
  <si>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</si>
  <si>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</si>
  <si>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</si>
  <si>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</si>
  <si>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</si>
  <si>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</si>
  <si>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</si>
  <si>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</si>
  <si>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</si>
  <si>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</si>
  <si>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</si>
  <si>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</si>
  <si>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</si>
  <si>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</si>
  <si>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</si>
  <si>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</si>
  <si>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</si>
  <si>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</si>
  <si>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</si>
  <si>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</si>
  <si>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</si>
  <si>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</si>
  <si>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</si>
  <si>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</si>
  <si>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</si>
  <si>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</si>
  <si>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</si>
  <si>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</si>
  <si>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</si>
  <si>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</si>
  <si>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</si>
  <si>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</si>
  <si>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</si>
  <si>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</si>
  <si>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</si>
  <si>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</si>
  <si>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</si>
  <si>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</si>
  <si>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</si>
  <si>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</si>
  <si>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</si>
  <si>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</si>
  <si>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</si>
  <si>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</si>
  <si>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</si>
  <si>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</si>
  <si>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</si>
  <si>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</si>
  <si>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</si>
  <si>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</si>
  <si>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</si>
  <si>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</si>
  <si>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</si>
  <si>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</si>
  <si>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</si>
  <si>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</si>
  <si>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</si>
  <si>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</si>
  <si>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</si>
  <si>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</si>
  <si>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</si>
  <si>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</si>
  <si>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</si>
  <si>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</si>
  <si>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</si>
  <si>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</si>
  <si>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</si>
  <si>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</si>
  <si>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</si>
  <si>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</si>
  <si>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</si>
  <si>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</si>
  <si>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</si>
  <si>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</si>
  <si>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</si>
  <si>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</si>
  <si>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</si>
  <si>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</si>
  <si>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</si>
  <si>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</si>
  <si>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</si>
  <si>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</si>
  <si>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</si>
  <si>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</si>
  <si>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</si>
  <si>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</si>
  <si>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</si>
  <si>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</si>
  <si>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</si>
  <si>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</si>
  <si>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</si>
  <si>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</si>
  <si>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</si>
  <si>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</si>
  <si>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</si>
  <si>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</si>
  <si>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</si>
  <si>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</si>
  <si>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</si>
  <si>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</si>
  <si>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</si>
  <si>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</si>
  <si>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</si>
  <si>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</si>
  <si>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</si>
  <si>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</si>
  <si>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</si>
  <si>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</si>
  <si>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</si>
  <si>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</si>
  <si>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</si>
  <si>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</si>
  <si>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</si>
  <si>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</si>
  <si>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</si>
  <si>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</si>
  <si>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</si>
  <si>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</si>
  <si>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</si>
  <si>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</si>
  <si>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</si>
  <si>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</si>
  <si>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</si>
  <si>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</si>
  <si>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</si>
  <si>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</si>
  <si>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</si>
  <si>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</si>
  <si>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</si>
  <si>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</si>
  <si>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</si>
  <si>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</si>
  <si>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</si>
  <si>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</si>
  <si>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</si>
  <si>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</si>
  <si>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</si>
  <si>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</si>
  <si>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</si>
  <si>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</si>
  <si>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</si>
  <si>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</si>
  <si>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</si>
  <si>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</si>
  <si>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</si>
  <si>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</si>
  <si>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</si>
  <si>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</si>
  <si>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</si>
  <si>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</si>
  <si>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</si>
  <si>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</si>
  <si>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</si>
  <si>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</si>
  <si>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</si>
  <si>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</si>
  <si>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</si>
  <si>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</si>
  <si>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</si>
  <si>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</si>
  <si>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</si>
  <si>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</si>
  <si>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</si>
  <si>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</si>
  <si>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</si>
  <si>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</si>
  <si>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</si>
  <si>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</si>
  <si>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</si>
  <si>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</si>
  <si>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</si>
  <si>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</si>
  <si>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</si>
  <si>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</si>
  <si>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</si>
  <si>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</si>
  <si>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</si>
  <si>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</si>
  <si>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</si>
  <si>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</si>
  <si>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</si>
  <si>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</si>
  <si>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</si>
  <si>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</si>
  <si>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</si>
  <si>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</si>
  <si>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</si>
  <si>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</si>
  <si>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</si>
  <si>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</si>
  <si>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</si>
  <si>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</si>
  <si>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</si>
  <si>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</si>
  <si>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</si>
  <si>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</si>
  <si>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</si>
  <si>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</si>
  <si>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</si>
  <si>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</si>
  <si>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</si>
  <si>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</si>
  <si>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</si>
  <si>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</si>
  <si>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</si>
  <si>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</si>
  <si>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</si>
  <si>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</si>
  <si>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</si>
  <si>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</si>
  <si>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</si>
  <si>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</si>
  <si>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</si>
  <si>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</si>
  <si>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</si>
  <si>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</si>
  <si>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</si>
  <si>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</si>
  <si>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</si>
  <si>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</si>
  <si>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</si>
  <si>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</si>
  <si>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</si>
  <si>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</si>
  <si>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</si>
  <si>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</si>
  <si>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</si>
  <si>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</si>
  <si>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</si>
  <si>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</si>
  <si>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</si>
  <si>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</si>
  <si>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</si>
  <si>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</si>
  <si>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</si>
  <si>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</si>
  <si>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</si>
  <si>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</si>
  <si>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</si>
  <si>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</si>
  <si>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</si>
  <si>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</si>
  <si>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</si>
  <si>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</si>
  <si>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</si>
  <si>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</si>
  <si>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</si>
  <si>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</si>
  <si>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</si>
  <si>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</si>
  <si>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</si>
  <si>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</si>
  <si>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</si>
  <si>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</si>
  <si>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</si>
  <si>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</si>
  <si>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</si>
  <si>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</si>
  <si>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</si>
  <si>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</si>
  <si>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</si>
  <si>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</si>
  <si>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</si>
  <si>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</si>
  <si>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</si>
  <si>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</si>
  <si>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</si>
  <si>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</si>
  <si>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</si>
  <si>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</si>
  <si>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</si>
  <si>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</si>
  <si>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</si>
  <si>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</si>
  <si>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</si>
  <si>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</si>
  <si>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</si>
  <si>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</si>
  <si>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</si>
  <si>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</si>
  <si>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</si>
  <si>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</si>
  <si>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</si>
  <si>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</si>
  <si>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</si>
  <si>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</si>
  <si>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</si>
  <si>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</si>
  <si>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</si>
  <si>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</si>
  <si>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</si>
  <si>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</si>
  <si>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</si>
  <si>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</si>
  <si>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</si>
  <si>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</si>
  <si>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</si>
  <si>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</si>
  <si>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</si>
  <si>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</si>
  <si>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</si>
  <si>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</si>
  <si>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</si>
  <si>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</si>
  <si>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</si>
  <si>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</si>
  <si>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</si>
  <si>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</si>
  <si>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</si>
  <si>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</si>
  <si>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</si>
  <si>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</si>
  <si>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</si>
  <si>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</si>
  <si>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</si>
  <si>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</si>
  <si>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</si>
  <si>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</si>
  <si>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</si>
  <si>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</si>
  <si>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</si>
  <si>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</si>
  <si>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</si>
  <si>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</si>
  <si>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</si>
  <si>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</si>
  <si>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</si>
  <si>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</si>
  <si>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</si>
  <si>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</si>
  <si>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</si>
  <si>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</si>
  <si>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</si>
  <si>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</si>
  <si>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</si>
  <si>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</si>
  <si>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</si>
  <si>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</si>
  <si>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</si>
  <si>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</si>
  <si>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</si>
  <si>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</si>
  <si>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</si>
  <si>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</si>
  <si>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</si>
  <si>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</si>
  <si>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</si>
  <si>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</si>
  <si>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</si>
  <si>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</si>
  <si>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</si>
  <si>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</si>
  <si>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</si>
  <si>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</si>
  <si>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</si>
  <si>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</si>
  <si>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</si>
  <si>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</si>
  <si>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</si>
  <si>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</si>
  <si>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</si>
  <si>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</si>
  <si>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</si>
  <si>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</si>
  <si>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</si>
  <si>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</si>
  <si>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</si>
  <si>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</si>
  <si>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</si>
  <si>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</si>
  <si>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</si>
  <si>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</si>
  <si>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</si>
  <si>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</si>
  <si>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</si>
  <si>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</si>
  <si>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</si>
  <si>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</si>
  <si>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</si>
  <si>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</si>
  <si>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</si>
  <si>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</si>
  <si>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</si>
  <si>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</si>
  <si>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</si>
  <si>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</si>
  <si>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</si>
  <si>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</si>
  <si>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</si>
  <si>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</si>
  <si>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</si>
  <si>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</si>
  <si>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</si>
  <si>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</si>
  <si>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</si>
  <si>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</si>
  <si>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</si>
  <si>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</si>
  <si>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</si>
  <si>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</si>
  <si>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</si>
  <si>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</si>
  <si>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</si>
  <si>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</si>
  <si>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</si>
  <si>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</si>
  <si>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</si>
  <si>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</si>
  <si>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</si>
  <si>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</si>
  <si>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</si>
  <si>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</si>
  <si>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</si>
  <si>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</si>
  <si>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</si>
  <si>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</si>
  <si>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</si>
  <si>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</si>
  <si>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</si>
  <si>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</si>
  <si>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</si>
  <si>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</si>
  <si>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</si>
  <si>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</si>
  <si>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</si>
  <si>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</si>
  <si>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</si>
  <si>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</si>
  <si>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</si>
  <si>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</si>
  <si>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</si>
  <si>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</si>
  <si>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</si>
  <si>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</si>
  <si>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</si>
  <si>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</si>
  <si>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</si>
  <si>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</si>
  <si>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</si>
  <si>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</si>
  <si>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</si>
  <si>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</si>
  <si>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</si>
  <si>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</si>
  <si>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</si>
  <si>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</si>
  <si>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</si>
  <si>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</si>
  <si>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</si>
  <si>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</si>
  <si>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</si>
  <si>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</si>
  <si>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</si>
  <si>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</si>
  <si>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</si>
  <si>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</si>
  <si>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</si>
  <si>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</si>
  <si>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</si>
  <si>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</si>
  <si>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</si>
  <si>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</si>
  <si>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</si>
  <si>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</si>
  <si>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</si>
  <si>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</si>
  <si>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</si>
  <si>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</si>
  <si>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</si>
  <si>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</si>
  <si>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</si>
  <si>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</si>
  <si>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</si>
  <si>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</si>
  <si>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</si>
  <si>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</si>
  <si>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</si>
  <si>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</si>
  <si>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</si>
  <si>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</si>
  <si>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</si>
  <si>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</si>
  <si>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</si>
  <si>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</si>
  <si>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</si>
  <si>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</si>
  <si>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</si>
  <si>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</si>
  <si>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</si>
  <si>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</si>
  <si>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</si>
  <si>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</si>
  <si>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</si>
  <si>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</si>
  <si>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</si>
  <si>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</si>
  <si>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</si>
  <si>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</si>
  <si>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</si>
  <si>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</si>
  <si>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</si>
  <si>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</si>
  <si>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</si>
  <si>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</si>
  <si>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</si>
  <si>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</si>
  <si>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</si>
  <si>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</si>
  <si>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</si>
  <si>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</si>
  <si>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</si>
  <si>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</si>
  <si>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</si>
  <si>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</si>
  <si>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</si>
  <si>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</si>
  <si>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</si>
  <si>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</si>
  <si>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</si>
  <si>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</si>
  <si>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</si>
  <si>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</si>
  <si>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</si>
  <si>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</si>
  <si>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</si>
  <si>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</si>
  <si>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</si>
  <si>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</si>
  <si>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</si>
  <si>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</si>
  <si>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</si>
  <si>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</si>
  <si>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</si>
  <si>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</si>
  <si>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</si>
  <si>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</si>
  <si>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</si>
  <si>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</si>
  <si>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</si>
  <si>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</si>
  <si>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</si>
  <si>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</si>
  <si>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</si>
  <si>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</si>
  <si>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</si>
  <si>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</si>
  <si>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</si>
  <si>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</si>
  <si>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</si>
  <si>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</si>
  <si>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</si>
  <si>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</si>
  <si>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</si>
  <si>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</si>
  <si>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</si>
  <si>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</si>
  <si>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</si>
  <si>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</si>
  <si>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</si>
  <si>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</si>
  <si>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</si>
  <si>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</si>
  <si>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</si>
  <si>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</si>
  <si>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</si>
  <si>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</si>
  <si>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</si>
  <si>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</si>
  <si>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</si>
  <si>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</si>
  <si>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</si>
  <si>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</si>
  <si>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</si>
  <si>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</si>
  <si>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</si>
  <si>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</si>
  <si>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</si>
  <si>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</si>
  <si>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</si>
  <si>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</si>
  <si>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</si>
  <si>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</si>
  <si>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</si>
  <si>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</si>
  <si>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</si>
  <si>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</si>
  <si>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</si>
  <si>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</si>
  <si>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</si>
  <si>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</si>
  <si>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</si>
  <si>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</si>
  <si>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</si>
  <si>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</si>
  <si>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</si>
  <si>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</si>
  <si>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</si>
  <si>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</si>
  <si>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</si>
  <si>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</si>
  <si>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</si>
  <si>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</si>
  <si>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</si>
  <si>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</si>
  <si>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</si>
  <si>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</si>
  <si>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</si>
  <si>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</si>
  <si>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</si>
  <si>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</si>
  <si>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</si>
  <si>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</si>
  <si>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</si>
  <si>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</si>
  <si>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</si>
  <si>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</si>
  <si>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</si>
  <si>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</si>
  <si>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</si>
  <si>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</si>
  <si>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</si>
  <si>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</si>
  <si>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</si>
  <si>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</si>
  <si>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</si>
  <si>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</si>
  <si>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</si>
  <si>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</si>
  <si>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</si>
  <si>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</si>
  <si>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</si>
  <si>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</si>
  <si>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</si>
  <si>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</si>
  <si>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</si>
  <si>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</si>
  <si>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</si>
  <si>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</si>
  <si>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</si>
  <si>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</si>
  <si>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</si>
  <si>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</si>
  <si>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</si>
  <si>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</si>
  <si>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</si>
  <si>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</si>
  <si>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</si>
  <si>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</si>
  <si>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</si>
  <si>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</si>
  <si>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</si>
  <si>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</si>
  <si>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</si>
  <si>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</si>
  <si>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</si>
  <si>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</si>
  <si>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</si>
  <si>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</si>
  <si>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</si>
  <si>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</si>
  <si>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</si>
  <si>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</si>
  <si>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</si>
  <si>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</si>
  <si>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</si>
  <si>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</si>
  <si>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</si>
  <si>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</si>
  <si>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</si>
  <si>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</si>
  <si>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</si>
  <si>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</si>
  <si>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</si>
  <si>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</si>
  <si>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</si>
  <si>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</si>
  <si>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</si>
  <si>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</si>
  <si>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</si>
  <si>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</si>
  <si>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</si>
  <si>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</si>
  <si>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</si>
  <si>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</si>
  <si>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</si>
  <si>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</si>
  <si>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</si>
  <si>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</si>
  <si>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</si>
  <si>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</si>
  <si>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</si>
  <si>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</si>
  <si>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</si>
  <si>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</si>
  <si>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</si>
  <si>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</si>
  <si>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</si>
  <si>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</si>
  <si>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</si>
  <si>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</si>
  <si>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</si>
  <si>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</si>
  <si>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</si>
  <si>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</si>
  <si>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</si>
  <si>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</si>
  <si>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</si>
  <si>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</si>
  <si>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</si>
  <si>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</si>
  <si>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</si>
  <si>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</si>
  <si>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</si>
  <si>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</si>
  <si>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</si>
  <si>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</si>
  <si>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</si>
  <si>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</si>
  <si>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</si>
  <si>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</si>
  <si>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</si>
  <si>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</si>
  <si>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</si>
  <si>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</si>
  <si>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</si>
  <si>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</si>
  <si>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</si>
  <si>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</si>
  <si>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</si>
  <si>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</si>
  <si>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</si>
  <si>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</si>
  <si>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</si>
  <si>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</si>
  <si>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</si>
  <si>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</si>
  <si>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</si>
  <si>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</si>
  <si>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</si>
  <si>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</si>
  <si>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</si>
  <si>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</si>
  <si>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</si>
  <si>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</si>
  <si>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</si>
  <si>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</si>
  <si>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</si>
  <si>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</si>
  <si>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</si>
  <si>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</si>
  <si>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</si>
  <si>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</si>
  <si>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</si>
  <si>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</si>
  <si>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</si>
  <si>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</si>
  <si>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</si>
  <si>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</si>
  <si>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</si>
  <si>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</si>
  <si>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</si>
  <si>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</si>
  <si>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</si>
  <si>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</si>
  <si>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</si>
  <si>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</si>
  <si>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</si>
  <si>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</si>
  <si>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</si>
  <si>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</si>
  <si>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</si>
  <si>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</si>
  <si>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</si>
  <si>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</si>
  <si>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</si>
  <si>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</si>
  <si>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</si>
  <si>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</si>
  <si>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</si>
  <si>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</si>
  <si>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</si>
  <si>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</si>
  <si>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</si>
  <si>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</si>
  <si>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</si>
  <si>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</si>
  <si>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</si>
  <si>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</si>
  <si>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</si>
  <si>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</si>
  <si>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</si>
  <si>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</si>
  <si>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</si>
  <si>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</si>
  <si>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</si>
  <si>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</si>
  <si>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</si>
  <si>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</si>
  <si>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</si>
  <si>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</si>
  <si>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</si>
  <si>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</si>
  <si>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</si>
  <si>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</si>
  <si>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</si>
  <si>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</si>
  <si>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</si>
  <si>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</si>
  <si>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</si>
  <si>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</si>
  <si>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</si>
  <si>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</si>
  <si>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</si>
  <si>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</si>
  <si>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</si>
  <si>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</si>
  <si>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</si>
  <si>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</si>
  <si>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</si>
  <si>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</si>
  <si>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</si>
  <si>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</si>
  <si>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</si>
  <si>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</si>
  <si>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</si>
  <si>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</si>
  <si>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</si>
  <si>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</si>
  <si>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</si>
  <si>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</si>
  <si>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</si>
  <si>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</si>
  <si>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</si>
  <si>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</si>
  <si>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</si>
  <si>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</si>
  <si>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</si>
  <si>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</si>
  <si>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</si>
  <si>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</si>
  <si>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</si>
  <si>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</si>
  <si>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</si>
  <si>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</si>
  <si>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</si>
  <si>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</si>
  <si>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</si>
  <si>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</si>
  <si>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</si>
  <si>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</si>
  <si>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</si>
  <si>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</si>
  <si>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</si>
  <si>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</si>
  <si>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</si>
  <si>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</si>
  <si>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</si>
  <si>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</si>
  <si>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</si>
  <si>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</si>
  <si>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</si>
  <si>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</si>
  <si>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</si>
  <si>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</si>
  <si>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</si>
  <si>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</si>
  <si>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</si>
  <si>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</si>
  <si>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</si>
  <si>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</si>
  <si>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</si>
  <si>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</si>
  <si>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</si>
  <si>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</si>
  <si>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</si>
  <si>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</si>
  <si>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</si>
  <si>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</si>
  <si>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</si>
  <si>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</si>
  <si>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</si>
  <si>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</si>
  <si>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</si>
  <si>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</si>
  <si>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</si>
  <si>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</si>
  <si>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</si>
  <si>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</si>
  <si>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</si>
  <si>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</si>
  <si>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</si>
  <si>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</si>
  <si>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</si>
  <si>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</si>
  <si>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</si>
  <si>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</si>
  <si>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</si>
  <si>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</si>
  <si>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</si>
  <si>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</si>
  <si>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</si>
  <si>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</si>
  <si>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</si>
  <si>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</si>
  <si>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</si>
  <si>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</si>
  <si>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</si>
  <si>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</si>
  <si>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</si>
  <si>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</si>
  <si>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</si>
  <si>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</si>
  <si>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</si>
  <si>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</si>
  <si>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</si>
  <si>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</si>
  <si>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</si>
  <si>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</si>
  <si>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</si>
  <si>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</si>
  <si>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</si>
  <si>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</si>
  <si>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</si>
  <si>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</si>
  <si>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</si>
  <si>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</si>
  <si>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</si>
  <si>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</si>
  <si>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</si>
  <si>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</si>
  <si>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</si>
  <si>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</si>
  <si>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</si>
  <si>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</si>
  <si>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</si>
  <si>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</si>
  <si>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</si>
  <si>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</si>
  <si>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</si>
  <si>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</si>
  <si>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</si>
  <si>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</si>
  <si>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</si>
  <si>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</si>
  <si>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</si>
  <si>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</si>
  <si>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</si>
  <si>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</si>
  <si>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</si>
  <si>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</si>
  <si>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</si>
  <si>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</si>
  <si>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</si>
  <si>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</si>
  <si>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</si>
  <si>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</si>
  <si>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</si>
  <si>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</si>
  <si>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</si>
  <si>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</si>
  <si>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</si>
  <si>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</si>
  <si>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</si>
  <si>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</si>
  <si>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</si>
  <si>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</si>
  <si>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</si>
  <si>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</si>
  <si>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</si>
  <si>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</si>
  <si>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</si>
  <si>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</si>
  <si>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</si>
  <si>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</si>
  <si>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</si>
  <si>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</si>
  <si>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</si>
  <si>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</si>
  <si>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</si>
  <si>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</si>
  <si>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</si>
  <si>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</si>
  <si>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</si>
  <si>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</si>
  <si>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</si>
  <si>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</si>
  <si>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</si>
  <si>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</si>
  <si>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</si>
  <si>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</si>
  <si>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</si>
  <si>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</si>
  <si>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</si>
  <si>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</si>
  <si>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</si>
  <si>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</si>
  <si>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</si>
  <si>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</si>
  <si>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</si>
  <si>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</si>
  <si>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</si>
  <si>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</si>
  <si>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</si>
  <si>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</si>
  <si>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</si>
  <si>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</si>
  <si>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</si>
  <si>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</si>
  <si>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</si>
  <si>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</si>
  <si>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</si>
  <si>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</si>
  <si>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</si>
  <si>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</si>
  <si>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</si>
  <si>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</si>
  <si>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</si>
  <si>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</si>
  <si>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</si>
  <si>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</si>
  <si>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</si>
  <si>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</si>
  <si>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</si>
  <si>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</si>
  <si>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</si>
  <si>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</si>
  <si>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</si>
  <si>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</si>
  <si>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</si>
  <si>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</si>
  <si>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</si>
  <si>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</si>
  <si>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</si>
  <si>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</si>
  <si>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</si>
  <si>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</si>
  <si>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</si>
  <si>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</si>
  <si>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</si>
  <si>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</si>
  <si>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</si>
  <si>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</si>
  <si>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</si>
  <si>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</si>
  <si>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</si>
  <si>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</si>
  <si>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</si>
  <si>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</si>
  <si>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</si>
  <si>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</si>
  <si>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</si>
  <si>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</si>
  <si>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</si>
  <si>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</si>
  <si>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</si>
  <si>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</si>
  <si>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</si>
  <si>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</si>
  <si>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</si>
  <si>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</si>
  <si>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</si>
  <si>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</si>
  <si>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</si>
  <si>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</si>
  <si>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</si>
  <si>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</si>
  <si>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</si>
  <si>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</si>
  <si>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</si>
  <si>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</si>
  <si>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</si>
  <si>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</si>
  <si>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</si>
  <si>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</si>
  <si>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</si>
  <si>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</si>
  <si>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</si>
  <si>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</si>
  <si>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</si>
  <si>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</si>
  <si>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</si>
  <si>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</si>
  <si>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</si>
  <si>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</si>
  <si>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</si>
  <si>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</si>
  <si>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</si>
  <si>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</si>
  <si>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</si>
  <si>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</si>
  <si>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</si>
  <si>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</si>
  <si>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</si>
  <si>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</si>
  <si>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</si>
  <si>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</si>
  <si>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</si>
  <si>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</si>
  <si>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</si>
  <si>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</si>
  <si>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</si>
  <si>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</si>
  <si>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</si>
  <si>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</si>
  <si>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</si>
  <si>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</si>
  <si>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</si>
  <si>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</si>
  <si>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</si>
  <si>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</si>
  <si>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</si>
  <si>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</si>
  <si>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</si>
  <si>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</si>
  <si>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</si>
  <si>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</si>
  <si>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</si>
  <si>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</si>
  <si>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</si>
  <si>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</si>
  <si>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</si>
  <si>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</si>
  <si>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</si>
  <si>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</si>
  <si>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</si>
  <si>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</si>
  <si>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</si>
  <si>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</si>
  <si>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</si>
  <si>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</si>
  <si>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</si>
  <si>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</si>
  <si>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</si>
  <si>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</si>
  <si>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</si>
  <si>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</si>
  <si>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</si>
  <si>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</si>
  <si>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</si>
  <si>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</si>
  <si>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</si>
  <si>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</si>
  <si>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</si>
  <si>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</si>
  <si>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</si>
  <si>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</si>
  <si>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</si>
  <si>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</si>
  <si>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</si>
  <si>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</si>
  <si>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</si>
  <si>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</si>
  <si>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</si>
  <si>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</si>
  <si>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</si>
  <si>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</si>
  <si>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</si>
  <si>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</si>
  <si>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</si>
  <si>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</si>
  <si>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</si>
  <si>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</si>
  <si>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</si>
  <si>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</si>
  <si>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</si>
  <si>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</si>
  <si>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</si>
  <si>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</si>
  <si>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</si>
  <si>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</si>
  <si>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</si>
  <si>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</si>
  <si>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</si>
  <si>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</si>
  <si>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</si>
  <si>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</si>
  <si>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</si>
  <si>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</si>
  <si>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</si>
  <si>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</si>
  <si>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</si>
  <si>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</si>
  <si>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</si>
  <si>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</si>
  <si>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</si>
  <si>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</si>
  <si>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</si>
  <si>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</si>
  <si>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</si>
  <si>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</si>
  <si>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</si>
  <si>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</si>
  <si>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</si>
  <si>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</si>
  <si>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</si>
  <si>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</si>
  <si>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</si>
  <si>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</si>
  <si>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</si>
  <si>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</si>
  <si>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</si>
  <si>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</si>
  <si>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</si>
  <si>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</si>
  <si>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</si>
  <si>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</si>
  <si>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</si>
  <si>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</si>
  <si>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</si>
  <si>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</si>
  <si>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</si>
  <si>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</si>
  <si>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</si>
  <si>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</si>
  <si>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</si>
  <si>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</si>
  <si>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</si>
  <si>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</si>
  <si>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</si>
  <si>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</si>
  <si>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</si>
  <si>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</si>
  <si>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</si>
  <si>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</si>
  <si>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</si>
  <si>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</si>
  <si>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</si>
  <si>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</si>
  <si>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</si>
  <si>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</si>
  <si>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</si>
  <si>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</si>
  <si>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</si>
  <si>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</si>
  <si>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</si>
  <si>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</si>
  <si>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</si>
  <si>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</si>
  <si>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</si>
  <si>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</si>
  <si>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</si>
  <si>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</si>
  <si>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</si>
  <si>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</si>
  <si>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</si>
  <si>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</si>
  <si>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</si>
  <si>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</si>
  <si>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</si>
  <si>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</si>
  <si>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</si>
  <si>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</si>
  <si>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</si>
  <si>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</si>
  <si>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</si>
  <si>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</si>
  <si>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</si>
  <si>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</si>
  <si>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</si>
  <si>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</si>
  <si>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</si>
  <si>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</si>
  <si>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</si>
  <si>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</si>
  <si>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</si>
  <si>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</si>
  <si>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</si>
  <si>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</si>
  <si>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</si>
  <si>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</si>
  <si>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</si>
  <si>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</si>
  <si>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</si>
  <si>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</si>
  <si>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</si>
  <si>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</si>
  <si>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</si>
  <si>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</si>
  <si>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</si>
  <si>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</si>
  <si>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</si>
  <si>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</si>
  <si>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</si>
  <si>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</si>
  <si>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</si>
  <si>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</si>
  <si>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</si>
  <si>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</si>
  <si>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</si>
  <si>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</si>
  <si>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</si>
  <si>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</si>
  <si>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</si>
  <si>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</si>
  <si>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</si>
  <si>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</si>
  <si>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</si>
  <si>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</si>
  <si>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</si>
  <si>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</si>
  <si>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</si>
  <si>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</si>
  <si>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</si>
  <si>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</si>
  <si>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</si>
  <si>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</si>
  <si>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</si>
  <si>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</si>
  <si>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</si>
  <si>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</si>
  <si>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</si>
  <si>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</si>
  <si>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</si>
  <si>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</si>
  <si>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</si>
  <si>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</si>
  <si>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</si>
  <si>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</si>
  <si>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</si>
  <si>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</si>
  <si>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</si>
  <si>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</si>
  <si>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</si>
  <si>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</si>
  <si>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</si>
  <si>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</si>
  <si>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</si>
  <si>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</si>
  <si>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</si>
  <si>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</si>
  <si>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</si>
  <si>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</si>
  <si>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</si>
  <si>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</si>
  <si>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</si>
  <si>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</si>
  <si>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</si>
  <si>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</si>
  <si>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</si>
  <si>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</si>
  <si>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</si>
  <si>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</si>
  <si>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</si>
  <si>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</si>
  <si>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</si>
  <si>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</si>
  <si>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</si>
  <si>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</si>
  <si>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</si>
  <si>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</si>
  <si>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</si>
  <si>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</si>
  <si>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</si>
  <si>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</si>
  <si>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</si>
  <si>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</si>
  <si>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</si>
  <si>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</si>
  <si>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</si>
  <si>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</si>
  <si>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</si>
  <si>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</si>
  <si>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</si>
  <si>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</si>
  <si>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</si>
  <si>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</si>
  <si>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</si>
  <si>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</si>
  <si>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</si>
  <si>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</si>
  <si>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</si>
  <si>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</si>
  <si>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</si>
  <si>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</si>
  <si>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</si>
  <si>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</si>
  <si>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</si>
  <si>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</si>
  <si>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</si>
  <si>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</si>
  <si>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</si>
  <si>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</si>
  <si>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</si>
  <si>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</si>
  <si>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</si>
  <si>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</si>
  <si>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</si>
  <si>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</si>
  <si>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</si>
  <si>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</si>
  <si>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</si>
  <si>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</si>
  <si>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</si>
  <si>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</si>
  <si>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</si>
  <si>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</si>
  <si>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</si>
  <si>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</si>
  <si>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</si>
  <si>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</si>
  <si>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</si>
  <si>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</si>
  <si>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</si>
  <si>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</si>
  <si>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</si>
  <si>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</si>
  <si>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</si>
  <si>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</si>
  <si>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</si>
  <si>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</si>
  <si>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</si>
  <si>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</si>
  <si>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</si>
  <si>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</si>
  <si>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</si>
  <si>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</si>
  <si>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</si>
  <si>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</si>
  <si>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</si>
  <si>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</si>
  <si>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</si>
  <si>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</si>
  <si>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</si>
  <si>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</si>
  <si>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</si>
  <si>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</si>
  <si>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</si>
  <si>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</si>
  <si>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</si>
  <si>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</si>
  <si>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</si>
  <si>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</si>
  <si>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</si>
  <si>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</si>
  <si>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</si>
  <si>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</si>
  <si>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</si>
  <si>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</si>
  <si>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</si>
  <si>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</si>
  <si>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</si>
  <si>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</si>
  <si>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</si>
  <si>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</si>
  <si>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</si>
  <si>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</si>
  <si>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</si>
  <si>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</si>
  <si>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</si>
  <si>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</si>
  <si>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</si>
  <si>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</si>
  <si>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</si>
  <si>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</si>
  <si>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</si>
  <si>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</si>
  <si>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</si>
  <si>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</si>
  <si>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</si>
  <si>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</si>
  <si>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</si>
  <si>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</si>
  <si>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</si>
  <si>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</si>
  <si>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</si>
  <si>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</si>
  <si>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</si>
  <si>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</si>
  <si>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</si>
  <si>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</si>
  <si>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</si>
  <si>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</si>
  <si>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</si>
  <si>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</si>
  <si>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</si>
  <si>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</si>
  <si>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</si>
  <si>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</si>
  <si>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</si>
  <si>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</si>
  <si>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</si>
  <si>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</si>
  <si>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</si>
  <si>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</si>
  <si>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</si>
  <si>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</si>
  <si>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</si>
  <si>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</si>
  <si>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</si>
  <si>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</si>
  <si>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</si>
  <si>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</si>
  <si>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</si>
  <si>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</si>
  <si>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</si>
  <si>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</si>
  <si>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</si>
  <si>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</si>
  <si>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</si>
  <si>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</si>
  <si>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</si>
  <si>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</si>
  <si>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</si>
  <si>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</si>
  <si>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</si>
  <si>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</si>
  <si>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</si>
  <si>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</si>
  <si>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</si>
  <si>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</si>
  <si>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</si>
  <si>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</si>
  <si>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</si>
  <si>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</si>
  <si>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</si>
  <si>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</si>
  <si>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</si>
  <si>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</si>
  <si>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</si>
  <si>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</si>
  <si>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</si>
  <si>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</si>
  <si>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</si>
  <si>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</si>
  <si>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</si>
  <si>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</si>
  <si>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</si>
  <si>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</si>
  <si>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</si>
  <si>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</si>
  <si>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</si>
  <si>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</si>
  <si>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</si>
  <si>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</si>
  <si>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</si>
  <si>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</si>
  <si>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</si>
  <si>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</si>
  <si>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</si>
  <si>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</si>
  <si>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</si>
  <si>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</si>
  <si>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</si>
  <si>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</si>
  <si>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</si>
  <si>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</si>
  <si>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</si>
  <si>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</si>
  <si>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</si>
  <si>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</si>
  <si>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</si>
  <si>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</si>
  <si>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</si>
  <si>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</si>
  <si>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</si>
  <si>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</si>
  <si>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</si>
  <si>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</si>
  <si>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</si>
  <si>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</si>
  <si>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</si>
  <si>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</si>
  <si>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</si>
  <si>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</si>
  <si>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</si>
  <si>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</si>
  <si>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</si>
  <si>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</si>
  <si>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</si>
  <si>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</si>
  <si>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</si>
  <si>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</si>
  <si>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</si>
  <si>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</si>
  <si>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</si>
  <si>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</si>
  <si>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</si>
  <si>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</si>
  <si>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</si>
  <si>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</si>
  <si>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</si>
  <si>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</si>
  <si>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</si>
  <si>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</si>
  <si>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</si>
  <si>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</si>
  <si>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</si>
  <si>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</si>
  <si>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</si>
  <si>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</si>
  <si>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</si>
  <si>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</si>
  <si>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</si>
  <si>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</si>
  <si>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</si>
  <si>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</si>
  <si>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</si>
  <si>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</si>
  <si>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</si>
  <si>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</si>
  <si>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</si>
  <si>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</si>
  <si>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</si>
  <si>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</si>
  <si>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</si>
  <si>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</si>
  <si>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</si>
  <si>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</si>
  <si>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</si>
  <si>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</si>
  <si>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</si>
  <si>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</si>
  <si>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</si>
  <si>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</si>
  <si>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</si>
  <si>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</si>
  <si>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</si>
  <si>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</si>
  <si>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</si>
  <si>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</si>
  <si>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</si>
  <si>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</si>
  <si>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</si>
  <si>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</si>
  <si>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</si>
  <si>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</si>
  <si>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</si>
  <si>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</si>
  <si>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</si>
  <si>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</si>
  <si>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</si>
  <si>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</si>
  <si>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</si>
  <si>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</si>
  <si>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</si>
  <si>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</si>
  <si>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</si>
  <si>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</si>
  <si>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</si>
  <si>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</si>
  <si>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</si>
  <si>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</si>
  <si>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</si>
  <si>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</si>
  <si>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</si>
  <si>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</si>
  <si>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</si>
  <si>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</si>
  <si>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</si>
  <si>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</si>
  <si>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</si>
  <si>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</si>
  <si>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</si>
  <si>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</si>
  <si>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</si>
  <si>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</si>
  <si>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</si>
  <si>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</si>
  <si>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</si>
  <si>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</si>
  <si>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</si>
  <si>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</si>
  <si>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</si>
  <si>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</si>
  <si>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</si>
  <si>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</si>
  <si>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</si>
  <si>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</si>
  <si>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</si>
  <si>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</si>
  <si>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</si>
  <si>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</si>
  <si>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</si>
  <si>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</si>
  <si>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</si>
  <si>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</si>
  <si>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</si>
  <si>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</si>
  <si>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</si>
  <si>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</si>
  <si>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</si>
  <si>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</si>
  <si>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</si>
  <si>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</si>
  <si>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</si>
  <si>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</si>
  <si>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</si>
  <si>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</si>
  <si>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</si>
  <si>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</si>
  <si>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</si>
  <si>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</si>
  <si>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</si>
  <si>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</si>
  <si>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</si>
  <si>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</si>
  <si>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</si>
  <si>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</si>
  <si>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</si>
  <si>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</si>
  <si>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</si>
  <si>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</si>
  <si>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</si>
  <si>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</si>
  <si>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</si>
  <si>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</si>
  <si>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</si>
  <si>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</si>
  <si>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</si>
  <si>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</si>
  <si>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</si>
  <si>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</si>
  <si>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</si>
  <si>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</si>
  <si>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</si>
  <si>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</si>
  <si>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</si>
  <si>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</si>
  <si>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</si>
  <si>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</si>
  <si>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</si>
  <si>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</si>
  <si>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</si>
  <si>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</si>
  <si>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</si>
  <si>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</si>
  <si>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</si>
  <si>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</si>
  <si>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</si>
  <si>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</si>
  <si>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</si>
  <si>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</si>
  <si>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</si>
  <si>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</si>
  <si>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</si>
  <si>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</si>
  <si>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</si>
  <si>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</si>
  <si>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</si>
  <si>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</si>
  <si>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</si>
  <si>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</si>
  <si>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</si>
  <si>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</si>
  <si>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</si>
  <si>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</si>
  <si>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</si>
  <si>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</si>
  <si>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</si>
  <si>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</si>
  <si>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</si>
  <si>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</si>
  <si>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</si>
  <si>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</si>
  <si>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</si>
  <si>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</si>
  <si>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</si>
  <si>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</si>
  <si>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</si>
  <si>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</si>
  <si>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</si>
  <si>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</si>
  <si>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</si>
  <si>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</si>
  <si>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</si>
  <si>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</si>
  <si>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</si>
  <si>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</si>
  <si>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</si>
  <si>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</si>
  <si>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</si>
  <si>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</si>
  <si>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</si>
  <si>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</si>
  <si>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</si>
  <si>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</si>
  <si>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</si>
  <si>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</si>
  <si>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</si>
  <si>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</si>
  <si>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</si>
  <si>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</si>
  <si>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</si>
  <si>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</si>
  <si>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</si>
  <si>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</si>
  <si>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</si>
  <si>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</si>
  <si>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</si>
  <si>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</si>
  <si>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</si>
  <si>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</si>
  <si>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</si>
  <si>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</si>
  <si>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</si>
  <si>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</si>
  <si>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</si>
  <si>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</si>
  <si>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</si>
  <si>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</si>
  <si>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</si>
  <si>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</si>
  <si>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</si>
  <si>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</si>
  <si>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</si>
  <si>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</si>
  <si>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</si>
  <si>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</si>
  <si>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</si>
  <si>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</si>
  <si>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</si>
  <si>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</si>
  <si>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</si>
  <si>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</si>
  <si>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</si>
  <si>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</si>
  <si>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</si>
  <si>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</si>
  <si>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</si>
  <si>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</si>
  <si>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</si>
  <si>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</si>
  <si>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</si>
  <si>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</si>
  <si>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</si>
  <si>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</si>
  <si>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</si>
  <si>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</si>
  <si>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</si>
  <si>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</si>
  <si>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</si>
  <si>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</si>
  <si>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</si>
  <si>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</si>
  <si>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</si>
  <si>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</si>
  <si>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</si>
  <si>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</si>
  <si>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</si>
  <si>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</si>
  <si>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</si>
  <si>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</si>
  <si>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</si>
  <si>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</si>
  <si>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</si>
  <si>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</si>
  <si>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</si>
  <si>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</si>
  <si>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</si>
  <si>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</si>
  <si>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</si>
  <si>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</si>
  <si>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</si>
  <si>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</si>
  <si>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</si>
  <si>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</si>
  <si>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</si>
  <si>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</si>
  <si>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</si>
  <si>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</si>
  <si>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</si>
  <si>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</si>
  <si>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</si>
  <si>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</si>
  <si>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</si>
  <si>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</si>
  <si>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</si>
  <si>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</si>
  <si>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</si>
  <si>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</si>
  <si>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</si>
  <si>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</si>
  <si>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</si>
  <si>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</si>
  <si>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</si>
  <si>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</si>
  <si>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</si>
  <si>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</si>
  <si>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</si>
  <si>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</si>
  <si>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</si>
  <si>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</si>
  <si>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</si>
  <si>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</si>
  <si>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</si>
  <si>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</si>
  <si>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</si>
  <si>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</si>
  <si>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</si>
  <si>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</si>
  <si>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</si>
  <si>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</si>
  <si>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</si>
  <si>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</si>
  <si>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</si>
  <si>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</si>
  <si>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</si>
  <si>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</si>
  <si>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</si>
  <si>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</si>
  <si>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</si>
  <si>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</si>
  <si>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</si>
  <si>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</si>
  <si>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</si>
  <si>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</si>
  <si>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</si>
  <si>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</si>
  <si>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</si>
  <si>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</si>
  <si>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</si>
  <si>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</si>
  <si>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</si>
  <si>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</si>
  <si>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</si>
  <si>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</si>
  <si>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</si>
  <si>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</si>
  <si>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</si>
  <si>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</si>
  <si>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</si>
  <si>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</si>
  <si>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</si>
  <si>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</si>
  <si>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</si>
  <si>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</si>
  <si>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</si>
  <si>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</si>
  <si>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</si>
  <si>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</si>
  <si>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</si>
  <si>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</si>
  <si>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</si>
  <si>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</si>
  <si>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</si>
  <si>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</si>
  <si>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</si>
  <si>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</si>
  <si>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</si>
  <si>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</si>
  <si>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</si>
  <si>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</si>
  <si>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</si>
  <si>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</si>
  <si>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</si>
  <si>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</si>
  <si>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</si>
  <si>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</si>
  <si>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</si>
  <si>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</si>
  <si>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</si>
  <si>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</si>
  <si>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</si>
  <si>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</si>
  <si>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</si>
  <si>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</si>
  <si>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</si>
  <si>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</si>
  <si>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</si>
  <si>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</si>
  <si>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</si>
  <si>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</si>
  <si>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</si>
  <si>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</si>
  <si>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</si>
  <si>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</si>
  <si>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</si>
  <si>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</si>
  <si>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</si>
  <si>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</si>
  <si>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</si>
  <si>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</si>
  <si>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</si>
  <si>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</si>
  <si>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</si>
  <si>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</si>
  <si>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</si>
  <si>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</si>
  <si>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</si>
  <si>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</si>
  <si>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</si>
  <si>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</si>
  <si>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</si>
  <si>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</si>
  <si>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</si>
  <si>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</si>
  <si>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</si>
  <si>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</si>
  <si>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</si>
  <si>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</si>
  <si>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</si>
  <si>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</si>
  <si>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</si>
  <si>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</si>
  <si>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</si>
  <si>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</si>
  <si>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</si>
  <si>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</si>
  <si>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</si>
  <si>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</si>
  <si>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</si>
  <si>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</si>
  <si>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</si>
  <si>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</si>
  <si>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</si>
  <si>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</si>
  <si>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</si>
  <si>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</si>
  <si>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</si>
  <si>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</si>
  <si>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</si>
  <si>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</si>
  <si>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</si>
  <si>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</si>
  <si>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</si>
  <si>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</si>
  <si>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</si>
  <si>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</si>
  <si>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</si>
  <si>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</si>
  <si>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</si>
  <si>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</si>
  <si>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</si>
  <si>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</si>
  <si>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</si>
  <si>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</si>
  <si>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</si>
  <si>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</si>
  <si>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</si>
  <si>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</si>
  <si>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</si>
  <si>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</si>
  <si>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</si>
  <si>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</si>
  <si>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</si>
  <si>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</si>
  <si>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</si>
  <si>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</si>
  <si>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</si>
  <si>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</si>
  <si>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</si>
  <si>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</si>
  <si>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</si>
  <si>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</si>
  <si>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</si>
  <si>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</si>
  <si>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</si>
  <si>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</si>
  <si>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</si>
  <si>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</si>
  <si>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</si>
  <si>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</si>
  <si>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</si>
  <si>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</si>
  <si>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</si>
  <si>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</si>
  <si>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</si>
  <si>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</si>
  <si>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</si>
  <si>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</si>
  <si>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</si>
  <si>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</si>
  <si>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</si>
  <si>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</si>
  <si>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</si>
  <si>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</si>
  <si>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</si>
  <si>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</si>
  <si>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</si>
  <si>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</si>
  <si>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</si>
  <si>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</si>
  <si>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</si>
  <si>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</si>
  <si>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</si>
  <si>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</si>
  <si>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</si>
  <si>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</si>
  <si>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</si>
  <si>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</si>
  <si>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</si>
  <si>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</si>
  <si>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</si>
  <si>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</si>
  <si>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</si>
  <si>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</si>
  <si>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</si>
  <si>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</si>
  <si>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</si>
  <si>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</si>
  <si>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</si>
  <si>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</si>
  <si>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</si>
  <si>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</si>
  <si>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</si>
  <si>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</si>
  <si>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</si>
  <si>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</si>
  <si>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</si>
  <si>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</si>
  <si>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</si>
  <si>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</si>
  <si>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</si>
  <si>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</si>
  <si>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</si>
  <si>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</si>
  <si>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</si>
  <si>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</si>
  <si>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</si>
  <si>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</si>
  <si>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</si>
  <si>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</si>
  <si>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</si>
  <si>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</si>
  <si>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</si>
  <si>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</si>
  <si>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</si>
  <si>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</si>
  <si>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</si>
  <si>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</si>
  <si>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</si>
  <si>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</si>
  <si>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</si>
  <si>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</si>
  <si>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</si>
  <si>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</si>
  <si>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</si>
  <si>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</si>
  <si>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</si>
  <si>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</si>
  <si>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</si>
  <si>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</si>
  <si>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</si>
  <si>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</si>
  <si>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</si>
  <si>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</si>
  <si>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</si>
  <si>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</si>
  <si>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</si>
  <si>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</si>
  <si>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</si>
  <si>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</si>
  <si>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</si>
  <si>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</si>
  <si>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</si>
  <si>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</si>
  <si>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</si>
  <si>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</si>
  <si>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</si>
  <si>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</si>
  <si>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</si>
  <si>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</si>
  <si>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</si>
  <si>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</si>
  <si>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</si>
  <si>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</si>
  <si>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</si>
  <si>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</si>
  <si>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</si>
  <si>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</si>
  <si>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</si>
  <si>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</si>
  <si>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</si>
  <si>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</si>
  <si>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</si>
  <si>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</si>
  <si>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</si>
  <si>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</si>
  <si>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</si>
  <si>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</si>
  <si>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</si>
  <si>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</si>
  <si>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</si>
  <si>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</si>
  <si>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</si>
  <si>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</si>
  <si>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</si>
  <si>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</si>
  <si>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</si>
  <si>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</si>
  <si>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</si>
  <si>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</si>
  <si>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</si>
  <si>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</si>
  <si>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</si>
  <si>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</si>
  <si>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</si>
  <si>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</si>
  <si>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</si>
  <si>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</si>
  <si>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</si>
  <si>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</si>
  <si>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</si>
  <si>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</si>
  <si>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</si>
  <si>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</si>
  <si>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</si>
  <si>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</si>
  <si>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</si>
  <si>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</si>
  <si>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</si>
  <si>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</si>
  <si>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</si>
  <si>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</si>
  <si>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</si>
  <si>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</si>
  <si>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</si>
  <si>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</si>
  <si>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</si>
  <si>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</si>
  <si>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</si>
  <si>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</si>
  <si>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</si>
  <si>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</si>
  <si>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</si>
  <si>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</si>
  <si>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</si>
  <si>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</si>
  <si>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</si>
  <si>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</si>
  <si>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</si>
  <si>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</si>
  <si>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</si>
  <si>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</si>
  <si>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</si>
  <si>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</si>
  <si>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</si>
  <si>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</si>
  <si>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</si>
  <si>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</si>
  <si>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</si>
  <si>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</si>
  <si>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</si>
  <si>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</si>
  <si>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</si>
  <si>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</si>
  <si>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</si>
  <si>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</si>
  <si>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</si>
  <si>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</si>
  <si>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</si>
  <si>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</si>
  <si>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</si>
  <si>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</si>
  <si>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</si>
  <si>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</si>
  <si>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</si>
  <si>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</si>
  <si>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</si>
  <si>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</si>
  <si>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</si>
  <si>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</si>
  <si>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</si>
  <si>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</si>
  <si>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</si>
  <si>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</si>
  <si>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</si>
  <si>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</si>
  <si>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</si>
  <si>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</si>
  <si>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</si>
  <si>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</si>
  <si>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</si>
  <si>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</si>
  <si>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</si>
  <si>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</si>
  <si>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</si>
  <si>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</si>
  <si>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</si>
  <si>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</si>
  <si>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</si>
  <si>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</si>
  <si>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</si>
  <si>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</si>
  <si>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</si>
  <si>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</si>
  <si>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</si>
  <si>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</si>
  <si>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</si>
  <si>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</si>
  <si>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</si>
  <si>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</si>
  <si>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</si>
  <si>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</si>
  <si>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</si>
  <si>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</si>
  <si>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</si>
  <si>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</si>
  <si>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</si>
  <si>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</si>
  <si>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</si>
  <si>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</si>
  <si>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</si>
  <si>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</si>
  <si>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</si>
  <si>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</si>
  <si>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</si>
  <si>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</si>
  <si>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</si>
  <si>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</si>
  <si>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</si>
  <si>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</si>
  <si>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</si>
  <si>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</si>
  <si>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</si>
  <si>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</si>
  <si>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</si>
  <si>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</si>
  <si>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</si>
  <si>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</si>
  <si>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</si>
  <si>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</si>
  <si>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</si>
  <si>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</si>
  <si>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</si>
  <si>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</si>
  <si>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</si>
  <si>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</si>
  <si>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</si>
  <si>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</si>
  <si>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</si>
  <si>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</si>
  <si>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</si>
  <si>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</si>
  <si>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</si>
  <si>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</si>
  <si>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</si>
  <si>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</si>
  <si>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</si>
  <si>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</si>
  <si>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</si>
  <si>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</si>
  <si>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</si>
  <si>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</si>
  <si>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</si>
  <si>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</si>
  <si>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</si>
  <si>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</si>
  <si>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</si>
  <si>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</si>
  <si>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</si>
  <si>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</si>
  <si>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</si>
  <si>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</si>
  <si>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</si>
  <si>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</si>
  <si>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</si>
  <si>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</si>
  <si>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</si>
  <si>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</si>
  <si>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</si>
  <si>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</si>
  <si>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</si>
  <si>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</si>
  <si>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</si>
  <si>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</si>
  <si>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</si>
  <si>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</si>
  <si>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</si>
  <si>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</si>
  <si>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</si>
  <si>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</si>
  <si>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</si>
  <si>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</si>
  <si>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</si>
  <si>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</si>
  <si>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</si>
  <si>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</si>
  <si>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</si>
  <si>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</si>
  <si>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</si>
  <si>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</si>
  <si>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</si>
  <si>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</si>
  <si>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</si>
  <si>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</si>
  <si>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</si>
  <si>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</si>
  <si>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</si>
  <si>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</si>
  <si>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</si>
  <si>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</si>
  <si>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</si>
  <si>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</si>
  <si>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</si>
  <si>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</si>
  <si>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</si>
  <si>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</si>
  <si>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</si>
  <si>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</si>
  <si>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</si>
  <si>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</si>
  <si>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</si>
  <si>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</si>
  <si>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</si>
  <si>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</si>
  <si>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</si>
  <si>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</si>
  <si>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</si>
  <si>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</si>
  <si>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</si>
  <si>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</si>
  <si>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</si>
  <si>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</si>
  <si>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</si>
  <si>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</si>
  <si>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</si>
  <si>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</si>
  <si>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</si>
  <si>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</si>
  <si>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</si>
  <si>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</si>
  <si>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</si>
  <si>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</si>
  <si>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</si>
  <si>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</si>
  <si>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</si>
  <si>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</si>
  <si>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</si>
  <si>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</si>
  <si>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</si>
  <si>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</si>
  <si>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</si>
  <si>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</si>
  <si>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</si>
  <si>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</si>
  <si>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</si>
  <si>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</si>
  <si>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</si>
  <si>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</si>
  <si>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</si>
  <si>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</si>
  <si>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</si>
  <si>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</si>
  <si>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</si>
  <si>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</si>
  <si>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</si>
  <si>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</si>
  <si>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</si>
  <si>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</si>
  <si>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</si>
  <si>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</si>
  <si>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</si>
  <si>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</si>
  <si>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</si>
  <si>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</si>
  <si>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</si>
  <si>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</si>
  <si>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</si>
  <si>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</si>
  <si>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</si>
  <si>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</si>
  <si>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</si>
  <si>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</si>
  <si>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</si>
  <si>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</si>
  <si>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</si>
  <si>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</si>
  <si>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</si>
  <si>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</si>
  <si>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</si>
  <si>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</si>
  <si>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</si>
  <si>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</si>
  <si>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</si>
  <si>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</si>
  <si>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</si>
  <si>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</si>
  <si>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</si>
  <si>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</si>
  <si>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</si>
  <si>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</si>
  <si>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</si>
  <si>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</si>
  <si>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</si>
  <si>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</si>
  <si>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</si>
  <si>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</si>
  <si>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</si>
  <si>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</si>
  <si>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</si>
  <si>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</si>
  <si>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</si>
  <si>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</si>
  <si>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</si>
  <si>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</si>
  <si>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</si>
  <si>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</si>
  <si>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</si>
  <si>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</si>
  <si>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</si>
  <si>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</si>
  <si>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</si>
  <si>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</si>
  <si>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</si>
  <si>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</si>
  <si>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</si>
  <si>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</si>
  <si>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</si>
  <si>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</si>
  <si>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</si>
  <si>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</si>
  <si>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</si>
  <si>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</si>
  <si>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</si>
  <si>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</si>
  <si>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</si>
  <si>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</si>
  <si>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</si>
  <si>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</si>
  <si>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</si>
  <si>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</si>
  <si>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</si>
  <si>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</si>
  <si>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</si>
  <si>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</si>
  <si>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</si>
  <si>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</si>
  <si>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</si>
  <si>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</si>
  <si>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</si>
  <si>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</si>
  <si>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</si>
  <si>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</si>
  <si>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</si>
  <si>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</si>
  <si>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</si>
  <si>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</si>
  <si>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</si>
  <si>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</si>
  <si>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</si>
  <si>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</si>
  <si>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</si>
  <si>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</si>
  <si>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</si>
  <si>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</si>
  <si>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</si>
  <si>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</si>
  <si>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</si>
  <si>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</si>
  <si>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</si>
  <si>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</si>
  <si>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</si>
  <si>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</si>
  <si>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</si>
  <si>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</si>
  <si>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</si>
  <si>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</si>
  <si>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</si>
  <si>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</si>
  <si>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</si>
  <si>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</si>
  <si>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</si>
  <si>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</si>
  <si>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</si>
  <si>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</si>
  <si>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</si>
  <si>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</si>
  <si>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</si>
  <si>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</si>
  <si>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</si>
  <si>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</si>
  <si>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</si>
  <si>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</si>
  <si>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</si>
  <si>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</si>
  <si>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</si>
  <si>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</si>
  <si>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</si>
  <si>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</si>
  <si>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</si>
  <si>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</si>
  <si>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</si>
  <si>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</si>
  <si>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</si>
  <si>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</si>
  <si>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</si>
  <si>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</si>
  <si>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</si>
  <si>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</si>
  <si>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</si>
  <si>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</si>
  <si>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</si>
  <si>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</si>
  <si>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</si>
  <si>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</si>
  <si>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</si>
  <si>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</si>
  <si>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</si>
  <si>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</si>
  <si>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</si>
  <si>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</si>
  <si>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</si>
  <si>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</si>
  <si>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</si>
  <si>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</si>
  <si>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</si>
  <si>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</si>
  <si>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</si>
  <si>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</si>
  <si>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</si>
  <si>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</si>
  <si>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</si>
  <si>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</si>
  <si>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</si>
  <si>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</si>
  <si>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</si>
  <si>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</si>
  <si>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</si>
  <si>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</si>
  <si>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</si>
  <si>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</si>
  <si>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</si>
  <si>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</si>
  <si>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</si>
  <si>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</si>
  <si>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</si>
  <si>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</si>
  <si>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</si>
  <si>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</si>
  <si>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</si>
  <si>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</si>
  <si>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</si>
  <si>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</si>
  <si>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</si>
  <si>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</si>
  <si>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</si>
  <si>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</si>
  <si>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</si>
  <si>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</si>
  <si>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</si>
  <si>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</si>
  <si>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</si>
  <si>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</si>
  <si>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</si>
  <si>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</si>
  <si>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</si>
  <si>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</si>
  <si>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</si>
  <si>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</si>
  <si>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</si>
  <si>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</si>
  <si>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</si>
  <si>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</si>
  <si>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</si>
  <si>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</si>
  <si>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</si>
  <si>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</si>
  <si>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</si>
  <si>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</si>
  <si>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</si>
  <si>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</si>
  <si>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</si>
  <si>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</si>
  <si>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</si>
  <si>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</si>
  <si>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</si>
  <si>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</si>
  <si>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</si>
  <si>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</si>
  <si>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</si>
  <si>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</si>
  <si>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</si>
  <si>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</si>
  <si>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</si>
  <si>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</si>
  <si>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</si>
  <si>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</si>
  <si>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</si>
  <si>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</si>
  <si>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</si>
  <si>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</si>
  <si>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</si>
  <si>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</si>
  <si>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</si>
  <si>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</si>
  <si>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</si>
  <si>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</si>
  <si>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</si>
  <si>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</si>
  <si>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</si>
  <si>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</si>
  <si>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</si>
  <si>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</si>
  <si>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</si>
  <si>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</si>
  <si>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</si>
  <si>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</si>
  <si>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</si>
  <si>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</si>
  <si>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</si>
  <si>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</si>
  <si>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</si>
  <si>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</si>
  <si>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</si>
  <si>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</si>
  <si>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</si>
  <si>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</si>
  <si>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</si>
  <si>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</si>
  <si>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</si>
  <si>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</si>
  <si>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</si>
  <si>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</si>
  <si>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</si>
  <si>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</si>
  <si>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</si>
  <si>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</si>
  <si>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</si>
  <si>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</si>
  <si>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</si>
  <si>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</si>
  <si>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</si>
  <si>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</si>
  <si>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</si>
  <si>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</si>
  <si>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</si>
  <si>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</si>
  <si>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</si>
  <si>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</si>
  <si>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</si>
  <si>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</si>
  <si>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</si>
  <si>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</si>
  <si>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</si>
  <si>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</si>
  <si>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</si>
  <si>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</si>
  <si>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</si>
  <si>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</si>
  <si>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</si>
  <si>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</si>
  <si>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</si>
  <si>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</si>
  <si>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</si>
  <si>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</si>
  <si>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</si>
  <si>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</si>
  <si>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</si>
  <si>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</si>
  <si>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</si>
  <si>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</si>
  <si>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</si>
  <si>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</si>
  <si>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</si>
  <si>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</si>
  <si>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</si>
  <si>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</si>
  <si>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</si>
  <si>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</si>
  <si>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</si>
  <si>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</si>
  <si>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</si>
  <si>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</si>
  <si>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</si>
  <si>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</si>
  <si>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</si>
  <si>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</si>
  <si>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</si>
  <si>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</si>
  <si>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</si>
  <si>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</si>
  <si>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</si>
  <si>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</si>
  <si>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</si>
  <si>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</si>
  <si>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</si>
  <si>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</si>
  <si>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</si>
  <si>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</si>
  <si>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</si>
  <si>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</si>
  <si>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</si>
  <si>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</si>
  <si>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</si>
  <si>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</si>
  <si>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</si>
  <si>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</si>
  <si>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</si>
  <si>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</si>
  <si>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</si>
  <si>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</si>
  <si>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</si>
  <si>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</si>
  <si>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</si>
  <si>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</si>
  <si>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</si>
  <si>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</si>
  <si>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</si>
  <si>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</si>
  <si>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</si>
  <si>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</si>
  <si>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</si>
  <si>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</si>
  <si>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</si>
  <si>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</si>
  <si>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</si>
  <si>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</si>
  <si>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</si>
  <si>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</si>
  <si>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</si>
  <si>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</si>
  <si>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</si>
  <si>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</si>
  <si>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</si>
  <si>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</si>
  <si>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</si>
  <si>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</si>
  <si>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</si>
  <si>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</si>
  <si>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</si>
  <si>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</si>
  <si>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</si>
  <si>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</si>
  <si>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</si>
  <si>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</si>
  <si>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</si>
  <si>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</si>
  <si>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</si>
  <si>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</si>
  <si>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</si>
  <si>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</si>
  <si>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</si>
  <si>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</si>
  <si>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</si>
  <si>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</si>
  <si>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</si>
  <si>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</si>
  <si>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</si>
  <si>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</si>
  <si>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</si>
  <si>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</si>
  <si>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</si>
  <si>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</si>
  <si>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</si>
  <si>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</si>
  <si>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</si>
  <si>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</si>
  <si>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</si>
  <si>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</si>
  <si>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</si>
  <si>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</si>
  <si>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</si>
  <si>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</si>
  <si>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</si>
  <si>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</si>
  <si>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</si>
  <si>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</si>
  <si>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</si>
  <si>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</si>
  <si>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</si>
  <si>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</si>
  <si>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</si>
  <si>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</si>
  <si>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</si>
  <si>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</si>
  <si>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</si>
  <si>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</si>
  <si>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</si>
  <si>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</si>
  <si>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</si>
  <si>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</si>
  <si>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</si>
  <si>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</si>
  <si>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</si>
  <si>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</si>
  <si>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</si>
  <si>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</si>
  <si>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</si>
  <si>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</si>
  <si>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</si>
  <si>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</si>
  <si>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</si>
  <si>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</si>
  <si>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</si>
  <si>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</si>
  <si>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</si>
  <si>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</si>
  <si>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</si>
  <si>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</si>
  <si>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</si>
  <si>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</si>
  <si>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</si>
  <si>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</si>
  <si>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</si>
  <si>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</si>
  <si>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</si>
  <si>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</si>
  <si>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</si>
  <si>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</si>
  <si>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</si>
  <si>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</si>
  <si>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</si>
  <si>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</si>
  <si>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</si>
  <si>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</si>
  <si>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</si>
  <si>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</si>
  <si>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</si>
  <si>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</si>
  <si>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</si>
  <si>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</si>
  <si>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</si>
  <si>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</si>
  <si>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</si>
  <si>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</si>
  <si>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</si>
  <si>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</si>
  <si>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</si>
  <si>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</si>
  <si>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</si>
  <si>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</si>
  <si>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</si>
  <si>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</si>
  <si>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</si>
  <si>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</si>
  <si>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</si>
  <si>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</si>
  <si>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</si>
  <si>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</si>
  <si>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</si>
  <si>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</si>
  <si>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</si>
  <si>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</si>
  <si>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</si>
  <si>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</si>
  <si>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</si>
  <si>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</si>
  <si>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</si>
  <si>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</si>
  <si>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</si>
  <si>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</si>
  <si>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</si>
  <si>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</si>
  <si>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</si>
  <si>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</si>
  <si>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</si>
  <si>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</si>
  <si>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</si>
  <si>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</si>
  <si>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</si>
  <si>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</si>
  <si>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</si>
  <si>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</si>
  <si>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</si>
  <si>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</si>
  <si>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</si>
  <si>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</si>
  <si>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</si>
  <si>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</si>
  <si>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</si>
  <si>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</si>
  <si>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</si>
  <si>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</si>
  <si>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</si>
  <si>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</si>
  <si>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</si>
  <si>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</si>
  <si>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</si>
  <si>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</si>
  <si>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</si>
  <si>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</si>
  <si>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</si>
  <si>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</si>
  <si>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</si>
  <si>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</si>
  <si>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</si>
  <si>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</si>
  <si>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</si>
  <si>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</si>
  <si>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</si>
  <si>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</si>
  <si>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</si>
  <si>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</si>
  <si>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</si>
  <si>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</si>
  <si>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</si>
  <si>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</si>
  <si>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</si>
  <si>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</si>
  <si>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</si>
  <si>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</si>
  <si>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</si>
  <si>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</si>
  <si>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</si>
  <si>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</si>
  <si>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</si>
  <si>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</si>
  <si>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</si>
  <si>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</si>
  <si>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</si>
  <si>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</si>
  <si>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</si>
  <si>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</si>
  <si>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</si>
  <si>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</si>
  <si>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</si>
  <si>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</si>
  <si>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</si>
  <si>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</si>
  <si>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</si>
  <si>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</si>
  <si>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</si>
  <si>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</si>
  <si>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</si>
  <si>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</si>
  <si>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</si>
  <si>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</si>
  <si>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</si>
  <si>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</si>
  <si>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</si>
  <si>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</si>
  <si>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</si>
  <si>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</si>
  <si>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</si>
  <si>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</si>
  <si>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</si>
  <si>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</si>
  <si>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</si>
  <si>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</si>
  <si>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</si>
  <si>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</si>
  <si>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</si>
  <si>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</si>
  <si>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</si>
  <si>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</si>
  <si>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</si>
  <si>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</si>
  <si>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</si>
  <si>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</si>
  <si>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</si>
  <si>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</si>
  <si>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</si>
  <si>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</si>
  <si>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</si>
  <si>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</si>
  <si>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</si>
  <si>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</si>
  <si>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</si>
  <si>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</si>
  <si>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</si>
  <si>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</si>
  <si>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</si>
  <si>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</si>
  <si>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</si>
  <si>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</si>
  <si>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</si>
  <si>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</si>
  <si>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</si>
  <si>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</si>
  <si>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</si>
  <si>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</si>
  <si>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</si>
  <si>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</si>
  <si>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</si>
  <si>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</si>
  <si>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</si>
  <si>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</si>
  <si>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</si>
  <si>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</si>
  <si>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</si>
  <si>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</si>
  <si>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</si>
  <si>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</si>
  <si>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</si>
  <si>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</si>
  <si>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</si>
  <si>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</si>
  <si>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</si>
  <si>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</si>
  <si>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</si>
  <si>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</si>
  <si>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</si>
  <si>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</si>
  <si>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</si>
  <si>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</si>
  <si>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</si>
  <si>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</si>
  <si>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</si>
  <si>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</si>
  <si>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</si>
  <si>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</si>
  <si>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</si>
  <si>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</si>
  <si>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</si>
  <si>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</si>
  <si>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</si>
  <si>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</si>
  <si>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</si>
  <si>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</si>
  <si>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</si>
  <si>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</si>
  <si>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</si>
  <si>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</si>
  <si>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</si>
  <si>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</si>
  <si>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</si>
  <si>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</si>
  <si>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</si>
  <si>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</si>
  <si>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</si>
  <si>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</si>
  <si>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</si>
  <si>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</si>
  <si>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</si>
  <si>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</si>
  <si>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</si>
  <si>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</si>
  <si>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</si>
  <si>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</si>
  <si>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</si>
  <si>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</si>
  <si>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</si>
  <si>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</si>
  <si>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</si>
  <si>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</si>
  <si>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</si>
  <si>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</si>
  <si>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</si>
  <si>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</si>
  <si>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</si>
  <si>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</si>
  <si>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</si>
  <si>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</si>
  <si>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</si>
  <si>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</si>
  <si>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</si>
  <si>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</si>
  <si>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</si>
  <si>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</si>
  <si>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</si>
  <si>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</si>
  <si>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</si>
  <si>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</si>
  <si>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</si>
  <si>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</si>
  <si>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</si>
  <si>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</si>
  <si>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</si>
  <si>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</si>
  <si>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</si>
  <si>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</si>
  <si>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</si>
  <si>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</si>
  <si>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</si>
  <si>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</si>
  <si>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</si>
  <si>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</si>
  <si>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</si>
  <si>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</si>
  <si>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</si>
  <si>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</si>
  <si>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</si>
  <si>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</si>
  <si>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</si>
  <si>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</si>
  <si>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</si>
  <si>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</si>
  <si>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</si>
  <si>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</si>
  <si>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</si>
  <si>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</si>
  <si>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</si>
  <si>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</si>
  <si>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</si>
  <si>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</si>
  <si>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</si>
  <si>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</si>
  <si>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</si>
  <si>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</si>
  <si>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</si>
  <si>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</si>
  <si>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</si>
  <si>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</si>
  <si>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</si>
  <si>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</si>
  <si>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</si>
  <si>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</si>
  <si>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</si>
  <si>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</si>
  <si>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</si>
  <si>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</si>
  <si>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</si>
  <si>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</si>
  <si>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</si>
  <si>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</si>
  <si>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</si>
  <si>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</si>
  <si>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</si>
  <si>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</si>
  <si>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</si>
  <si>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</si>
  <si>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</si>
  <si>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</si>
  <si>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</si>
  <si>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</si>
  <si>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</si>
  <si>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</si>
  <si>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</si>
  <si>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</si>
  <si>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</si>
  <si>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</si>
  <si>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</si>
  <si>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</si>
  <si>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</si>
  <si>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</si>
  <si>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</si>
  <si>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</si>
  <si>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</si>
  <si>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</si>
  <si>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</si>
  <si>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</si>
  <si>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</si>
  <si>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</si>
  <si>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</si>
  <si>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</si>
  <si>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</si>
  <si>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</si>
  <si>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</si>
  <si>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</si>
  <si>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</si>
  <si>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</si>
  <si>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</si>
  <si>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</si>
  <si>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</si>
  <si>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</si>
  <si>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</si>
  <si>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</si>
  <si>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</si>
  <si>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</si>
  <si>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</si>
  <si>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</si>
  <si>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</si>
  <si>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</si>
  <si>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</si>
  <si>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</si>
  <si>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</si>
  <si>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</si>
  <si>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</si>
  <si>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</si>
  <si>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</si>
  <si>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</si>
  <si>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</si>
  <si>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</si>
  <si>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</si>
  <si>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</si>
  <si>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</si>
  <si>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</si>
  <si>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</si>
  <si>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</si>
  <si>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</si>
  <si>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</si>
  <si>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</si>
  <si>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</si>
  <si>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</si>
  <si>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</si>
  <si>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</si>
  <si>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</si>
  <si>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</si>
  <si>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</si>
  <si>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</si>
  <si>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</si>
  <si>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</si>
  <si>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</si>
  <si>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</si>
  <si>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</si>
  <si>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</si>
  <si>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</si>
  <si>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</si>
  <si>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</si>
  <si>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</si>
  <si>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</si>
  <si>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</si>
  <si>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</si>
  <si>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</si>
  <si>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</si>
  <si>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</si>
  <si>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</si>
  <si>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</si>
  <si>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</si>
  <si>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</si>
  <si>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</si>
  <si>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</si>
  <si>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</si>
  <si>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</si>
  <si>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</si>
  <si>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</si>
  <si>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</si>
  <si>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</si>
  <si>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</si>
  <si>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</si>
  <si>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</si>
  <si>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</si>
  <si>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</si>
  <si>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</si>
  <si>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</si>
  <si>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</si>
  <si>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</si>
  <si>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</si>
  <si>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</si>
  <si>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</si>
  <si>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</si>
  <si>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</si>
  <si>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</si>
  <si>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</si>
  <si>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</si>
  <si>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</si>
  <si>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</si>
  <si>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</si>
  <si>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</si>
  <si>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</si>
  <si>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</si>
  <si>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</si>
  <si>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</si>
  <si>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</si>
  <si>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</si>
  <si>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</si>
  <si>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</si>
  <si>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</si>
  <si>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</si>
  <si>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</si>
  <si>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</si>
  <si>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</si>
  <si>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</si>
  <si>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</si>
  <si>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</si>
  <si>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</si>
  <si>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</si>
  <si>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</si>
  <si>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</si>
  <si>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</si>
  <si>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</si>
  <si>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</si>
  <si>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</si>
  <si>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</si>
  <si>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</si>
  <si>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</si>
  <si>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</si>
  <si>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</si>
  <si>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</si>
  <si>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</si>
  <si>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</si>
  <si>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</si>
  <si>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</si>
  <si>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</si>
  <si>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</si>
  <si>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</si>
  <si>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</si>
  <si>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</si>
  <si>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</si>
  <si>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</si>
  <si>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</si>
  <si>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</si>
  <si>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</si>
  <si>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</si>
  <si>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</si>
  <si>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</si>
  <si>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</si>
  <si>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</si>
  <si>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</si>
  <si>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</si>
  <si>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</si>
  <si>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</si>
  <si>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</si>
  <si>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</si>
  <si>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</si>
  <si>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</si>
  <si>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</si>
  <si>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</si>
  <si>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</si>
  <si>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</si>
  <si>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</si>
  <si>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</si>
  <si>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</si>
  <si>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</si>
  <si>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</si>
  <si>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</si>
  <si>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</si>
  <si>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</si>
  <si>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</si>
  <si>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</si>
  <si>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</si>
  <si>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</si>
  <si>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</si>
  <si>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</si>
  <si>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</si>
  <si>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</si>
  <si>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</si>
  <si>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</si>
  <si>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</si>
  <si>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</si>
  <si>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</si>
  <si>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</si>
  <si>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</si>
  <si>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</si>
  <si>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</si>
  <si>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</si>
  <si>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</si>
  <si>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</si>
  <si>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</si>
  <si>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</si>
  <si>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</si>
  <si>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</si>
  <si>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</si>
  <si>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</si>
  <si>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</si>
  <si>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</si>
  <si>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</si>
  <si>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</si>
  <si>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</si>
  <si>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</si>
  <si>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</si>
  <si>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</si>
  <si>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</si>
  <si>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</si>
  <si>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</si>
  <si>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</si>
  <si>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</si>
  <si>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</si>
  <si>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</si>
  <si>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</si>
  <si>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</si>
  <si>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</si>
  <si>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</si>
  <si>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</si>
  <si>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</si>
  <si>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</si>
  <si>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</si>
  <si>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</si>
  <si>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</si>
  <si>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</si>
  <si>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</si>
  <si>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</si>
  <si>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</si>
  <si>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</si>
  <si>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</si>
  <si>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</si>
  <si>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</si>
  <si>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</si>
  <si>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</si>
  <si>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</si>
  <si>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</si>
  <si>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</si>
  <si>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</si>
  <si>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</si>
  <si>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</si>
  <si>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</si>
  <si>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</si>
  <si>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</si>
  <si>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</si>
  <si>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</si>
  <si>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</si>
  <si>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</si>
  <si>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</si>
  <si>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</si>
  <si>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</si>
  <si>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</si>
  <si>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</si>
  <si>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</si>
  <si>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</si>
  <si>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</si>
  <si>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</si>
  <si>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</si>
  <si>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</si>
  <si>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</si>
  <si>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</si>
  <si>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</si>
  <si>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</si>
  <si>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</si>
  <si>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</si>
  <si>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</si>
  <si>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</si>
  <si>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</si>
  <si>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</si>
  <si>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</si>
  <si>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</si>
  <si>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</si>
  <si>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</si>
  <si>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</si>
  <si>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</si>
  <si>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</si>
  <si>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</si>
  <si>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</si>
  <si>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</si>
  <si>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</si>
  <si>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</si>
  <si>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</si>
  <si>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</si>
  <si>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</si>
  <si>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</si>
  <si>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</si>
  <si>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</si>
  <si>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</si>
  <si>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</si>
  <si>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</si>
  <si>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</si>
  <si>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</si>
  <si>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</si>
  <si>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</si>
  <si>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</si>
  <si>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</si>
  <si>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</si>
  <si>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</si>
  <si>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</si>
  <si>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</si>
  <si>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</si>
  <si>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</si>
  <si>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</si>
  <si>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</si>
  <si>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</si>
  <si>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</si>
  <si>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</si>
  <si>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</si>
  <si>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</si>
  <si>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</si>
  <si>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</si>
  <si>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</si>
  <si>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</si>
  <si>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</si>
  <si>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</si>
  <si>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</si>
  <si>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</si>
  <si>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</si>
  <si>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</si>
  <si>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</si>
  <si>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</si>
  <si>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</si>
  <si>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</si>
  <si>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</si>
  <si>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</si>
  <si>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</si>
  <si>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</si>
  <si>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</si>
  <si>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</si>
  <si>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</si>
  <si>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</si>
  <si>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</si>
  <si>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</si>
  <si>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</si>
  <si>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</si>
  <si>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</si>
  <si>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</si>
  <si>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</si>
  <si>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</si>
  <si>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</si>
  <si>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</si>
  <si>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</si>
  <si>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</si>
  <si>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</si>
  <si>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</si>
  <si>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</si>
  <si>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</si>
  <si>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</si>
  <si>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</si>
  <si>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</si>
  <si>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</si>
  <si>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</si>
  <si>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</si>
  <si>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</si>
  <si>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</si>
  <si>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</si>
  <si>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</si>
  <si>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</si>
  <si>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</si>
  <si>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</si>
  <si>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</si>
  <si>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</si>
  <si>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</si>
  <si>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</si>
  <si>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</si>
  <si>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</si>
  <si>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</si>
  <si>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</si>
  <si>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</si>
  <si>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</si>
  <si>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</si>
  <si>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</si>
  <si>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</si>
  <si>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</si>
  <si>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</si>
  <si>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</si>
  <si>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</si>
  <si>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</si>
  <si>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</si>
  <si>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</si>
  <si>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</si>
  <si>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</si>
  <si>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</si>
  <si>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</si>
  <si>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</si>
  <si>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</si>
  <si>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</si>
  <si>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</si>
  <si>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</si>
  <si>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</si>
  <si>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</si>
  <si>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</si>
  <si>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</si>
  <si>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</si>
  <si>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</si>
  <si>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</si>
  <si>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</si>
  <si>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</si>
  <si>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</si>
  <si>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</si>
  <si>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</si>
  <si>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</si>
  <si>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</si>
  <si>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</si>
  <si>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</si>
  <si>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</si>
  <si>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</si>
  <si>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</si>
  <si>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</si>
  <si>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</si>
  <si>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</si>
  <si>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</si>
  <si>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</si>
  <si>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</si>
  <si>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</si>
  <si>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</si>
  <si>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</si>
  <si>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</si>
  <si>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</si>
  <si>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</si>
  <si>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</si>
  <si>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</si>
  <si>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</si>
  <si>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</si>
  <si>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</si>
  <si>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</si>
  <si>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</si>
  <si>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</si>
  <si>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</si>
  <si>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</si>
  <si>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</si>
  <si>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</si>
  <si>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</si>
  <si>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</si>
  <si>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</si>
  <si>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</si>
  <si>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</si>
  <si>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</si>
  <si>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</si>
  <si>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</si>
  <si>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</si>
  <si>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</si>
  <si>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</si>
  <si>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</si>
  <si>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</si>
  <si>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</si>
  <si>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</si>
  <si>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</si>
  <si>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</si>
  <si>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</si>
  <si>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</si>
  <si>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</si>
  <si>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</si>
  <si>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</si>
  <si>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</si>
  <si>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</si>
  <si>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</si>
  <si>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</si>
  <si>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</si>
  <si>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</si>
  <si>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</si>
  <si>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</si>
  <si>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</si>
  <si>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</si>
  <si>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</si>
  <si>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</si>
  <si>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</si>
  <si>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</si>
  <si>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</si>
  <si>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</si>
  <si>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</si>
  <si>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</si>
  <si>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</si>
  <si>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</si>
  <si>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</si>
  <si>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</si>
  <si>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</si>
  <si>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</si>
  <si>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</si>
  <si>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</si>
  <si>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</si>
  <si>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</si>
  <si>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</si>
  <si>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</si>
  <si>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</si>
  <si>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</si>
  <si>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</si>
  <si>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</si>
  <si>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</si>
  <si>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</si>
  <si>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</si>
  <si>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</si>
  <si>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</si>
  <si>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</si>
  <si>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</si>
  <si>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</si>
  <si>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</si>
  <si>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</si>
  <si>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</si>
  <si>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</si>
  <si>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</si>
  <si>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</si>
  <si>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</si>
  <si>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</si>
  <si>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</si>
  <si>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</si>
  <si>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</si>
  <si>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</si>
  <si>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</si>
  <si>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</si>
  <si>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</si>
  <si>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</si>
  <si>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</si>
  <si>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</si>
  <si>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</si>
  <si>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</si>
  <si>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</si>
  <si>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</si>
  <si>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</si>
  <si>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</si>
  <si>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</si>
  <si>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</si>
  <si>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</si>
  <si>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</si>
  <si>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</si>
  <si>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</si>
  <si>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</si>
  <si>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</si>
  <si>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</si>
  <si>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</si>
  <si>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</si>
  <si>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</si>
  <si>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</si>
  <si>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</si>
  <si>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</si>
  <si>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</si>
  <si>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</si>
  <si>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</si>
  <si>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</si>
  <si>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</si>
  <si>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</si>
  <si>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</si>
  <si>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</si>
  <si>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</si>
  <si>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</si>
  <si>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</si>
  <si>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</si>
  <si>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</si>
  <si>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</si>
  <si>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</si>
  <si>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</si>
  <si>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</si>
  <si>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</si>
  <si>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</si>
  <si>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</si>
  <si>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</si>
  <si>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</si>
  <si>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</si>
  <si>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</si>
  <si>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</si>
  <si>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</si>
  <si>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</si>
  <si>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</si>
  <si>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</si>
  <si>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</si>
  <si>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</si>
  <si>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</si>
  <si>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</si>
  <si>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</si>
  <si>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</si>
  <si>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</si>
  <si>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</si>
  <si>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</si>
  <si>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</si>
  <si>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</si>
  <si>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</si>
  <si>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</si>
  <si>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</si>
  <si>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</si>
  <si>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</si>
  <si>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</si>
  <si>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</si>
  <si>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</si>
  <si>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</si>
  <si>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</si>
  <si>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</si>
  <si>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</si>
  <si>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</si>
  <si>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</si>
  <si>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</si>
  <si>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</si>
  <si>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</si>
  <si>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</si>
  <si>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</si>
  <si>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</si>
  <si>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</si>
  <si>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</si>
  <si>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</si>
  <si>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</si>
  <si>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</si>
  <si>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</si>
  <si>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</si>
  <si>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</si>
  <si>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</si>
  <si>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</si>
  <si>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</si>
  <si>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</si>
  <si>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</si>
  <si>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</si>
  <si>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</si>
  <si>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</si>
  <si>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</si>
  <si>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</si>
  <si>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</si>
  <si>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</si>
  <si>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</si>
  <si>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</si>
  <si>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</si>
  <si>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</si>
  <si>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</si>
  <si>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</si>
  <si>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</si>
  <si>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</si>
  <si>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</si>
  <si>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</si>
  <si>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</si>
  <si>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</si>
  <si>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</si>
  <si>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</si>
  <si>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PCM-20251118-00000487</t>
  </si>
  <si>
    <t>Critical</t>
  </si>
  <si>
    <t xml:space="preserve">100 min </t>
  </si>
  <si>
    <t>PCM-20251118-00000625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</si>
  <si>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</si>
  <si>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</si>
  <si>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</si>
  <si>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</si>
  <si>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</si>
  <si>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</si>
  <si>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</si>
  <si>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</si>
  <si>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</si>
  <si>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</si>
  <si>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</si>
  <si>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</si>
  <si>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</si>
  <si>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</si>
  <si>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</si>
  <si>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</si>
  <si>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</si>
  <si>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</si>
  <si>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</si>
  <si>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</si>
  <si>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</si>
  <si>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</si>
  <si>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</si>
  <si>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</si>
  <si>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</si>
  <si>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</si>
  <si>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</si>
  <si>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</si>
  <si>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</si>
  <si>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</si>
  <si>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</si>
  <si>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</si>
  <si>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</si>
  <si>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</si>
  <si>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</si>
  <si>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</si>
  <si>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</si>
  <si>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</si>
  <si>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</si>
  <si>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</si>
  <si>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</si>
  <si>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</si>
  <si>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</si>
  <si>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</si>
  <si>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</si>
  <si>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</si>
  <si>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</si>
  <si>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</si>
  <si>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</si>
  <si>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</si>
  <si>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</si>
  <si>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</si>
  <si>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</si>
  <si>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</si>
  <si>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</si>
  <si>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</si>
  <si>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</si>
  <si>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</si>
  <si>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</si>
  <si>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</si>
  <si>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</si>
  <si>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</si>
  <si>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</si>
  <si>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</si>
  <si>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</si>
  <si>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</si>
  <si>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</si>
  <si>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</si>
  <si>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</si>
  <si>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</si>
  <si>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</si>
  <si>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</si>
  <si>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</si>
  <si>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</si>
  <si>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</si>
  <si>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</si>
  <si>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</si>
  <si>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</si>
  <si>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</si>
  <si>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</si>
  <si>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</si>
  <si>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PCM-20251118-00000623
</t>
  </si>
  <si>
    <t>khj0004</t>
  </si>
  <si>
    <t xml:space="preserve"> Restored by  PG </t>
  </si>
  <si>
    <t>PCM-20251118-00000563</t>
  </si>
  <si>
    <t>EM team on the wya ETA 30 mins</t>
  </si>
  <si>
    <t xml:space="preserve"> PCM-20250215-00000830 </t>
  </si>
  <si>
    <t>LTE site still down and  site located in aramco area access issue need special permission</t>
  </si>
  <si>
    <t>PCM-20251118-00000596</t>
  </si>
  <si>
    <t>30 m</t>
  </si>
  <si>
    <t>LTE sector flapping, modules issue under arrange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</si>
  <si>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</si>
  <si>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</si>
  <si>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</si>
  <si>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</si>
  <si>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</si>
  <si>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</si>
  <si>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</si>
  <si>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</si>
  <si>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PCM-20251118-00000681</t>
  </si>
  <si>
    <t>EM Team on the way ETA: 30 Mins</t>
  </si>
  <si>
    <t>TT-20251117-02055</t>
  </si>
  <si>
    <t>ETA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</si>
</sst>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1" totalsRowShown="0" headerRowDxfId="157" dataDxfId="156" headerRowBorderDxfId="154" tableBorderDxfId="155" totalsRowBorderDxfId="153">
  <autoFilter ref="A1:CJ2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2" totalsRowShown="0" headerRowDxfId="64" dataDxfId="63" headerRowBorderDxfId="61" tableBorderDxfId="62">
  <autoFilter ref="A1:L9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0" totalsRowShown="0" headerRowDxfId="48" dataDxfId="47" headerRowBorderDxfId="45" tableBorderDxfId="46" totalsRowBorderDxfId="44">
  <autoFilter ref="A1:L5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3" totalsRowShown="0" headerRowDxfId="31" dataDxfId="30" headerRowBorderDxfId="28" tableBorderDxfId="29">
  <autoFilter ref="A1:L1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316.50344849537214</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5</v>
      </c>
      <c r="D3" s="129" t="s">
        <v>13977</v>
      </c>
      <c r="E3" s="130" t="s">
        <v>39024</v>
      </c>
      <c r="F3" s="127">
        <v>45979.425381944442</v>
      </c>
      <c r="G3" s="131">
        <f ca="1">IFERROR(NOW()-F3,"")</f>
        <v>2.6492476856219582E-2</v>
      </c>
      <c r="H3" s="127">
        <v>45979.397465277776</v>
      </c>
      <c r="I3" s="129" t="str">
        <f>IFERROR(VLOOKUP(D3,DB!A:F,6,0),"")</f>
        <v>SCECO</v>
      </c>
      <c r="J3" s="129" t="str">
        <f>IFERROR(VLOOKUP(D3,DB!A:G,7,0),"")</f>
        <v>Vandalized</v>
      </c>
      <c r="K3" s="132" t="s">
        <v>39025</v>
      </c>
      <c r="L3" s="133" t="str">
        <f>IFERROR(VLOOKUP(D3,DB!A:I,9,0),"")</f>
        <v>Latis</v>
      </c>
    </row>
    <row r="4" spans="1:15" ht="15" customHeight="1">
      <c r="A4" s="128" t="s">
        <v>39026</v>
      </c>
      <c r="B4" s="129" t="str">
        <f>IFERROR(VLOOKUP(D4,DB!A:K,11,0),"")</f>
        <v>R1</v>
      </c>
      <c r="C4" s="129">
        <v>1</v>
      </c>
      <c r="D4" s="129" t="s">
        <v>21580</v>
      </c>
      <c r="E4" s="130" t="s">
        <v>39021</v>
      </c>
      <c r="F4" s="127">
        <v>45979.404687499999</v>
      </c>
      <c r="G4" s="131">
        <f ca="1">IFERROR(NOW()-F4,"")</f>
        <v>4.7186921299726237E-2</v>
      </c>
      <c r="H4" s="127">
        <v>45979.399768518517</v>
      </c>
      <c r="I4" s="129" t="str">
        <f>IFERROR(VLOOKUP(D4,DB!A:F,6,0),"")</f>
        <v>SCECO</v>
      </c>
      <c r="J4" s="129" t="str">
        <f>IFERROR(VLOOKUP(D4,DB!A:G,7,0),"")</f>
        <v>Vandalized</v>
      </c>
      <c r="K4" s="132" t="s">
        <v>39025</v>
      </c>
      <c r="L4" s="133" t="str">
        <f>IFERROR(VLOOKUP(D4,DB!A:I,9,0),"")</f>
        <v>Latis</v>
      </c>
    </row>
    <row r="5" spans="1:15" ht="15" customHeight="1">
      <c r="A5" s="128"/>
      <c r="B5" s="129" t="str">
        <f>IFERROR(VLOOKUP(D5,DB!A:K,11,0),"")</f>
        <v/>
      </c>
      <c r="C5" s="129"/>
      <c r="D5" s="129"/>
      <c r="E5" s="130"/>
      <c r="F5" s="127"/>
      <c r="G5" s="131">
        <f ca="1">IFERROR(NOW()-F5,"")</f>
        <v>45979.451874421298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45979.451874421298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45979.451874421298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45979.451874421298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45979.451874421298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45979.451874421298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45979.451874421298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45979.451874421298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45979.451874421298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45979.451874421298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45979.451874421298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45979.451874421298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45979.451874421298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45979.451874421298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45979.451874421298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45979.451874421298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45979.451874421298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45979.451874421298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45979.451874421298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45979.451874421298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45979.451874421298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45979.451874421298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45979.451874421298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45979.451874421298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45979.451874421298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45979.451874421298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45979.451874421298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45979.451874421298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45979.451874421298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45979.451874421298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45979.451874421298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45979.451874421298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45979.451874421298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45979.451874421298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45979.451874421298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45979.451874421298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45979.451874421298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45979.451874421298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45979.451874421298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45979.451874421298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45979.451874421298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45979.451874421298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45979.451874421298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45979.451874421298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45979.451874421298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45979.451874421298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45979.451874421298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45979.451874421298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45979.451874421298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45979.451874421298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45979.451874421298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45979.451874421298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45979.451874421298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45979.451874421298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45979.451874421298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45979.451874421298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45979.451874421298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45979.451874421298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45979.451874421298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45979.451874421298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45979.451874421298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45979.451874421298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45979.451874421298</v>
      </c>
      <c r="H67" s="127"/>
      <c r="I67" s="129" t="str">
        <f>IFERROR(VLOOKUP(D67,DB!A:F,6,0),"")</f>
        <v/>
      </c>
      <c r="J67" s="129" t="str">
        <f>IFERROR(VLOOKUP(D67,DB!A:G,7,0),"")</f>
        <v/>
      </c>
      <c r="K67" s="132"/>
      <c r="L67" s="133" t="str">
        <f>IFERROR(VLOOKUP(D67,DB!A:I,9,0),"")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1"/>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34" customFormat="1" ht="31.5" customHeight="1">
      <c r="A2" s="61" t="s">
        <v>39103</v>
      </c>
      <c r="B2" s="61" t="s">
        <v>27</v>
      </c>
      <c r="C2" s="61">
        <v>1</v>
      </c>
      <c r="D2" s="61" t="s">
        <v>19542</v>
      </c>
      <c r="E2" s="84" t="s">
        <v>39024</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154.45203645833681</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2" t="s">
        <v>39108</v>
      </c>
      <c r="B4" s="18" t="str">
        <f>IFERROR(VLOOKUP(D4,DB!A:K,11,0),"")</f>
        <v>R2</v>
      </c>
      <c r="C4" s="18">
        <v>1</v>
      </c>
      <c r="D4" s="18" t="s">
        <v>39109</v>
      </c>
      <c r="E4" s="102" t="s">
        <v>39024</v>
      </c>
      <c r="F4" s="103">
        <v>45979.404050925928</v>
      </c>
      <c r="G4" s="104">
        <f ca="1">IFERROR(NOW()-F4,"-")</f>
        <v>4.7823495369812008E-2</v>
      </c>
      <c r="H4" s="141">
        <v>45979.398182870369</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40" t="str">
        <f>IFERROR(VLOOKUP(D5,DB!A:K,11,0),"")</f>
        <v/>
      </c>
      <c r="C5" s="18"/>
      <c r="D5" s="18"/>
      <c r="E5" s="102"/>
      <c r="F5" s="103"/>
      <c r="G5" s="104">
        <f ca="1">IFERROR(NOW()-F5,"-")</f>
        <v>45979.451874421298</v>
      </c>
      <c r="H5" s="103"/>
      <c r="I5" s="140" t="str">
        <f>IFERROR(VLOOKUP(D5,DB!A:F,6,0),"")</f>
        <v/>
      </c>
      <c r="J5" s="140" t="str">
        <f>IFERROR(VLOOKUP(D5,DB!A:G,7,0),"")</f>
        <v/>
      </c>
      <c r="K5" s="19"/>
      <c r="L5" s="140"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45979.451874421298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45979.451874421298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45979.451874421298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45979.451874421298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45979.451874421298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45979.451874421298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45979.451874421298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45979.451874421298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45979.451874421298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45979.451874421298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45979.451874421298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45979.451874421298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45979.451874421298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45979.451874421298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45979.451874421298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45979.451874421298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45979.451874421298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45979.451874421298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45979.451874421298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45979.451874421298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45979.451874421298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45979.451874421298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45979.451874421298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45979.451874421298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45979.451874421298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45979.451874421298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45979.451874421298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45979.451874421298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45979.451874421298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45979.451874421298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45979.451874421298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45979.451874421298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45979.451874421298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45979.451874421298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45979.451874421298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45979.451874421298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45979.451874421298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45979.451874421298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45979.451874421298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45979.451874421298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45979.451874421298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45979.451874421298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45979.451874421298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45979.451874421298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45979.451874421298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45979.451874421298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45979.451874421298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45979.451874421298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45979.451874421298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45979.451874421298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45979.451874421298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45979.451874421298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45979.451874421298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45979.451874421298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45979.451874421298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45979.451874421298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45979.451874421298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45979.451874421298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45979.451874421298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45979.451874421298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45979.451874421298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45979.451874421298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45979.451874421298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45979.451874421298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45979.451874421298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45979.451874421298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45979.451874421298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45979.451874421298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45979.451874421298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45979.451874421298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45979.451874421298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45979.451874421298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45979.451874421298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45979.451874421298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45979.451874421298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45979.451874421298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45979.451874421298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45979.451874421298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45979.451874421298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45979.451874421298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45979.451874421298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45979.451874421298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45979.451874421298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45979.451874421298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45979.451874421298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45979.451874421298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45979.451874421298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45979.451874421298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45979.451874421298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45979.451874421298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45979.451874421298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45979.451874421298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45979.451874421298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45979.451874421298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45979.451874421298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45979.451874421298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45979.451874421298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45979.451874421298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45979.451874421298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45979.451874421298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45979.451874421298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45979.451874421298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45979.451874421298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45979.451874421298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45979.451874421298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45979.451874421298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45979.451874421298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45979.451874421298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45979.451874421298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45979.451874421298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45979.451874421298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45979.451874421298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45979.451874421298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45979.451874421298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45979.451874421298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45979.451874421298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45979.451874421298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45979.451874421298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45979.451874421298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45979.451874421298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45979.451874421298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45979.451874421298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45979.451874421298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45979.451874421298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45979.451874421298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45979.451874421298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45979.451874421298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45979.451874421298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45979.451874421298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45979.451874421298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45979.451874421298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45979.451874421298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45979.451874421298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45979.451874421298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45979.451874421298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45979.451874421298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45979.451874421298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45979.451874421298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45979.451874421298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45979.451874421298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45979.451874421298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45979.451874421298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45979.451874421298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45979.451874421298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45979.451874421298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45979.451874421298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45979.451874421298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45979.451874421298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45979.451874421298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45979.451874421298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45979.451874421298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45979.451874421298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45979.451874421298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45979.451874421298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45979.451874421298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45979.451874421298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45979.451874421298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45979.451874421298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45979.451874421298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45979.451874421298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45979.451874421298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45979.451874421298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45979.451874421298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45979.451874421298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45979.451874421298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45979.451874421298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45979.451874421298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45979.451874421298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45979.451874421298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45979.451874421298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45979.451874421298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45979.451874421298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45979.451874421298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45979.451874421298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45979.451874421298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45979.451874421298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45979.451874421298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45979.451874421298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45979.451874421298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45979.451874421298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45979.451874421298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45979.451874421298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45979.451874421298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45979.451874421298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45979.451874421298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45979.451874421298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45979.451874421298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45979.451874421298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45979.451874421298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45979.451874421298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45979.451874421298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45979.451874421298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45979.451874421298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45979.451874421298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45979.451874421298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45979.451874421298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sheetData>
  <dataValidations count="2">
    <dataValidation allowBlank="1" showInputMessage="1" showErrorMessage="1" sqref="E1" xr:uid="{4D935161-CDD3-4592-B877-3FB59C99E142}"/>
    <dataValidation type="list" allowBlank="1" showInputMessage="1" showErrorMessage="1" sqref="E3:E2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2"/>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39111</v>
      </c>
      <c r="B2" s="61" t="str">
        <f>IFERROR(VLOOKUP(D2,DB!A:K,11,0),"")</f>
        <v>R3</v>
      </c>
      <c r="C2" s="18">
        <v>1</v>
      </c>
      <c r="D2" s="18" t="s">
        <v>23469</v>
      </c>
      <c r="E2" s="18" t="s">
        <v>39021</v>
      </c>
      <c r="F2" s="20">
        <v>45979.37909722222</v>
      </c>
      <c r="G2" s="21">
        <f t="shared" ref="G2:G7" ca="1" si="0">IFERROR(NOW()-F2,"-")</f>
        <v>7.2777199078700505E-2</v>
      </c>
      <c r="H2" s="22">
        <v>45979.36582175926</v>
      </c>
      <c r="I2" s="19" t="str">
        <f>IFERROR(VLOOKUP(D2,DB!A:F,6,0),"")</f>
        <v>SCECO</v>
      </c>
      <c r="J2" s="18" t="str">
        <f>IFERROR(VLOOKUP(D2,DB!A:G,7,0),"")</f>
        <v>Vandalized</v>
      </c>
      <c r="K2" s="45" t="s">
        <v>39112</v>
      </c>
      <c r="L2" s="23" t="str">
        <f>IFERROR(VLOOKUP(D2,DB!A:I,9,0),"")</f>
        <v>Latis</v>
      </c>
    </row>
    <row r="3" spans="1:13" ht="15" customHeight="1">
      <c r="A3" s="19"/>
      <c r="B3" s="61" t="str">
        <f>IFERROR(VLOOKUP(D3,DB!A:K,11,0),"")</f>
        <v/>
      </c>
      <c r="C3" s="18"/>
      <c r="D3" s="18"/>
      <c r="E3" s="18"/>
      <c r="F3" s="20"/>
      <c r="G3" s="21">
        <f t="shared" ca="1" si="0"/>
        <v>45979.451874421298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45979.451874421298</v>
      </c>
      <c r="H4" s="22"/>
      <c r="I4" s="19" t="str">
        <f>IFERROR(VLOOKUP(D4,DB!A:F,6,0),"")</f>
        <v/>
      </c>
      <c r="J4" s="18" t="str">
        <f>IFERROR(VLOOKUP(D4,DB!A:G,7,0),"")</f>
        <v/>
      </c>
      <c r="K4" s="45"/>
      <c r="L4" s="23" t="str">
        <f>IFERROR(VLOOKUP(D4,DB!A:I,9,0),"")</f>
        <v/>
      </c>
    </row>
    <row r="5" spans="1:13" ht="15" customHeight="1">
      <c r="A5" s="19"/>
      <c r="B5" s="61" t="str">
        <f>IFERROR(VLOOKUP(D5,DB!A:K,11,0),"")</f>
        <v/>
      </c>
      <c r="C5" s="18"/>
      <c r="D5" s="61"/>
      <c r="E5" s="61"/>
      <c r="F5" s="20"/>
      <c r="G5" s="21">
        <f t="shared" ca="1" si="0"/>
        <v>45979.451874421298</v>
      </c>
      <c r="H5" s="22"/>
      <c r="I5" s="19" t="str">
        <f>IFERROR(VLOOKUP(D5,DB!A:F,6,0),"")</f>
        <v/>
      </c>
      <c r="J5" s="18" t="str">
        <f>IFERROR(VLOOKUP(D5,DB!A:G,7,0),"")</f>
        <v/>
      </c>
      <c r="K5" s="45"/>
      <c r="L5" s="23" t="str">
        <f>IFERROR(VLOOKUP(D5,DB!A:I,9,0),"")</f>
        <v/>
      </c>
    </row>
    <row r="6" spans="1:13" ht="15" customHeight="1">
      <c r="A6" s="19"/>
      <c r="B6" s="61" t="str">
        <f>IFERROR(VLOOKUP(D6,DB!A:K,11,0),"")</f>
        <v/>
      </c>
      <c r="C6" s="18"/>
      <c r="D6" s="61"/>
      <c r="E6" s="61"/>
      <c r="F6" s="20"/>
      <c r="G6" s="21">
        <f t="shared" ca="1" si="0"/>
        <v>45979.451874421298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45979.451874421298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ref="G8:G71" ca="1" si="1">IFERROR(NOW()-F8,"-")</f>
        <v>45979.451874421298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45979.451874421298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45979.451874421298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45979.451874421298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45979.451874421298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45979.451874421298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45979.451874421298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45979.451874421298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45979.451874421298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45979.451874421298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45979.451874421298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45979.451874421298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45979.451874421298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45979.451874421298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45979.451874421298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45979.451874421298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45979.451874421298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45979.451874421298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45979.451874421298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45979.451874421298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45979.451874421298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45979.451874421298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45979.451874421298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45979.451874421298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45979.451874421298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45979.451874421298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45979.451874421298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45979.451874421298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45979.451874421298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45979.451874421298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45979.451874421298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45979.451874421298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45979.451874421298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45979.451874421298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45979.451874421298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45979.451874421298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45979.451874421298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45979.451874421298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45979.451874421298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45979.451874421298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45979.451874421298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45979.451874421298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45979.451874421298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45979.451874421298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45979.451874421298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45979.451874421298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45979.451874421298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45979.451874421298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45979.451874421298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45979.451874421298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45979.451874421298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45979.451874421298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45979.451874421298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45979.451874421298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45979.451874421298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45979.451874421298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45979.451874421298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45979.451874421298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45979.451874421298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45979.451874421298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45979.451874421298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45979.451874421298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45979.451874421298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45979.451874421298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ref="G72:G135" ca="1" si="2">IFERROR(NOW()-F72,"-")</f>
        <v>45979.451874421298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45979.451874421298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45979.451874421298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45979.451874421298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45979.451874421298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45979.451874421298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45979.451874421298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45979.451874421298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45979.451874421298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45979.451874421298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45979.451874421298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45979.451874421298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45979.451874421298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45979.451874421298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45979.451874421298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45979.451874421298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45979.451874421298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45979.451874421298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45979.451874421298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45979.451874421298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45979.451874421298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45979.451874421298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45979.451874421298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45979.451874421298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45979.451874421298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45979.451874421298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45979.451874421298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45979.451874421298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45979.451874421298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45979.451874421298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45979.451874421298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45979.451874421298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45979.451874421298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45979.451874421298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45979.451874421298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45979.451874421298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45979.451874421298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45979.451874421298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45979.451874421298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45979.451874421298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45979.451874421298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45979.451874421298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45979.451874421298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45979.451874421298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45979.451874421298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45979.451874421298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45979.451874421298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45979.451874421298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45979.451874421298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45979.451874421298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45979.451874421298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45979.451874421298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45979.451874421298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45979.451874421298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45979.451874421298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45979.451874421298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45979.451874421298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45979.451874421298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45979.451874421298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45979.451874421298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45979.451874421298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45979.451874421298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45979.451874421298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45979.451874421298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ref="G136:G199" ca="1" si="3">IFERROR(NOW()-F136,"-")</f>
        <v>45979.451874421298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45979.451874421298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45979.451874421298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45979.451874421298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45979.451874421298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45979.451874421298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45979.451874421298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45979.451874421298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45979.451874421298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45979.451874421298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45979.451874421298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45979.451874421298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45979.451874421298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45979.451874421298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45979.451874421298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45979.451874421298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45979.451874421298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45979.451874421298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45979.451874421298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45979.451874421298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45979.451874421298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45979.451874421298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45979.451874421298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45979.451874421298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45979.451874421298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45979.451874421298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45979.451874421298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45979.451874421298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45979.451874421298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45979.451874421298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45979.451874421298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45979.451874421298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45979.451874421298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45979.451874421298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45979.451874421298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45979.451874421298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45979.451874421298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45979.451874421298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45979.451874421298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45979.451874421298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45979.451874421298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45979.451874421298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45979.451874421298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45979.451874421298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45979.451874421298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45979.451874421298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45979.451874421298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45979.451874421298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45979.451874421298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45979.451874421298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45979.451874421298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45979.451874421298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45979.451874421298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45979.451874421298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45979.451874421298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45979.451874421298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45979.451874421298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45979.451874421298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45979.451874421298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45979.451874421298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45979.451874421298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45979.451874421298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45979.451874421298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45979.451874421298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ref="G200:G263" ca="1" si="4">IFERROR(NOW()-F200,"-")</f>
        <v>45979.451874421298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45979.451874421298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45979.451874421298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45979.451874421298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45979.451874421298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45979.451874421298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45979.451874421298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45979.451874421298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45979.451874421298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45979.451874421298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45979.451874421298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45979.451874421298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45979.451874421298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45979.451874421298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45979.451874421298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45979.451874421298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45979.451874421298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45979.451874421298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45979.451874421298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45979.451874421298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45979.451874421298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45979.451874421298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45979.451874421298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45979.451874421298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45979.451874421298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45979.451874421298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45979.451874421298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45979.451874421298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45979.451874421298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45979.451874421298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45979.451874421298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45979.451874421298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45979.451874421298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45979.451874421298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45979.451874421298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45979.451874421298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45979.451874421298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45979.451874421298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45979.451874421298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45979.451874421298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45979.451874421298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45979.451874421298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45979.451874421298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45979.451874421298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45979.451874421298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45979.451874421298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45979.451874421298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45979.451874421298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45979.451874421298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45979.451874421298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45979.451874421298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45979.451874421298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45979.451874421298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45979.451874421298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45979.451874421298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45979.451874421298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45979.451874421298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45979.451874421298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45979.451874421298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45979.451874421298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45979.451874421298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45979.451874421298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45979.451874421298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45979.451874421298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ref="G264:G327" ca="1" si="5">IFERROR(NOW()-F264,"-")</f>
        <v>45979.451874421298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45979.451874421298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45979.451874421298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45979.451874421298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45979.451874421298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45979.451874421298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45979.451874421298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45979.451874421298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45979.451874421298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45979.451874421298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45979.451874421298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45979.451874421298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45979.451874421298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45979.451874421298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45979.451874421298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45979.451874421298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45979.451874421298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45979.451874421298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45979.451874421298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45979.451874421298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45979.451874421298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45979.451874421298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45979.451874421298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45979.451874421298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45979.451874421298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45979.451874421298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45979.451874421298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45979.451874421298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45979.451874421298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45979.451874421298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45979.451874421298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45979.451874421298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45979.451874421298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45979.451874421298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45979.451874421298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45979.451874421298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45979.451874421298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45979.451874421298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45979.451874421298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45979.451874421298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45979.451874421298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45979.451874421298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45979.451874421298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45979.451874421298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45979.451874421298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45979.451874421298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45979.451874421298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45979.451874421298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45979.451874421298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45979.451874421298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45979.451874421298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45979.451874421298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45979.451874421298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45979.451874421298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45979.451874421298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45979.451874421298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45979.451874421298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45979.451874421298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45979.451874421298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45979.451874421298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45979.451874421298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45979.451874421298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45979.451874421298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45979.451874421298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ref="G328:G391" ca="1" si="6">IFERROR(NOW()-F328,"-")</f>
        <v>45979.451874421298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45979.451874421298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45979.451874421298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45979.451874421298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45979.451874421298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45979.451874421298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45979.451874421298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45979.451874421298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45979.451874421298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45979.451874421298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45979.451874421298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45979.451874421298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45979.451874421298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45979.451874421298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45979.451874421298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45979.451874421298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45979.451874421298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45979.451874421298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45979.451874421298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45979.451874421298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45979.451874421298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45979.451874421298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45979.451874421298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45979.451874421298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45979.451874421298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45979.451874421298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45979.451874421298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45979.451874421298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45979.451874421298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45979.451874421298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45979.451874421298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45979.451874421298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45979.451874421298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45979.451874421298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45979.451874421298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45979.451874421298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45979.451874421298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45979.451874421298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45979.451874421298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45979.451874421298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45979.451874421298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45979.451874421298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45979.451874421298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45979.451874421298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45979.451874421298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45979.451874421298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45979.451874421298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45979.451874421298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45979.451874421298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45979.451874421298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45979.451874421298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45979.451874421298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45979.451874421298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45979.451874421298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45979.451874421298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45979.451874421298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45979.451874421298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45979.451874421298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45979.451874421298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45979.451874421298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45979.451874421298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45979.451874421298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45979.451874421298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45979.451874421298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ref="G392:G455" ca="1" si="7">IFERROR(NOW()-F392,"-")</f>
        <v>45979.451874421298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45979.451874421298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45979.451874421298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45979.451874421298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45979.451874421298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45979.451874421298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45979.451874421298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45979.451874421298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45979.451874421298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45979.451874421298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45979.451874421298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45979.451874421298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45979.451874421298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45979.451874421298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45979.451874421298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45979.451874421298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45979.451874421298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45979.451874421298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45979.451874421298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45979.451874421298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45979.451874421298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45979.451874421298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45979.451874421298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45979.451874421298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45979.451874421298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45979.451874421298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45979.451874421298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45979.451874421298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45979.451874421298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45979.451874421298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45979.451874421298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45979.451874421298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45979.451874421298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45979.451874421298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45979.451874421298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45979.451874421298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45979.451874421298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45979.451874421298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45979.451874421298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45979.451874421298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45979.451874421298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45979.451874421298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45979.451874421298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45979.451874421298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45979.451874421298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45979.451874421298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45979.451874421298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45979.451874421298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45979.451874421298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45979.451874421298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45979.451874421298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45979.451874421298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45979.451874421298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45979.451874421298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45979.451874421298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45979.451874421298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45979.451874421298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45979.451874421298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45979.451874421298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45979.451874421298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45979.451874421298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45979.451874421298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45979.451874421298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45979.451874421298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ref="G456:G519" ca="1" si="8">IFERROR(NOW()-F456,"-")</f>
        <v>45979.451874421298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45979.451874421298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45979.451874421298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45979.451874421298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45979.451874421298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45979.451874421298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45979.451874421298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45979.451874421298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45979.451874421298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45979.451874421298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45979.451874421298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45979.451874421298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45979.451874421298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45979.451874421298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45979.451874421298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45979.451874421298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45979.451874421298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45979.451874421298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45979.451874421298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45979.451874421298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45979.451874421298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45979.451874421298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45979.451874421298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45979.451874421298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45979.451874421298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45979.451874421298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45979.451874421298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45979.451874421298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45979.451874421298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45979.451874421298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45979.451874421298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45979.451874421298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45979.451874421298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45979.451874421298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45979.451874421298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45979.451874421298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45979.451874421298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45979.451874421298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45979.451874421298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45979.451874421298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45979.451874421298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45979.451874421298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45979.451874421298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45979.451874421298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45979.451874421298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45979.451874421298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45979.451874421298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45979.451874421298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45979.451874421298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45979.451874421298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45979.451874421298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45979.451874421298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45979.451874421298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45979.451874421298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45979.451874421298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45979.451874421298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45979.451874421298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45979.451874421298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45979.451874421298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45979.451874421298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45979.451874421298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45979.451874421298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45979.451874421298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45979.451874421298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ref="G520:G583" ca="1" si="9">IFERROR(NOW()-F520,"-")</f>
        <v>45979.451874421298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45979.451874421298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45979.451874421298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45979.451874421298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45979.451874421298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45979.451874421298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45979.451874421298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45979.451874421298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45979.451874421298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45979.451874421298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45979.451874421298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45979.451874421298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45979.451874421298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45979.451874421298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45979.451874421298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45979.451874421298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45979.451874421298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45979.451874421298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45979.451874421298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45979.451874421298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45979.451874421298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45979.451874421298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45979.451874421298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45979.451874421298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45979.451874421298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45979.451874421298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45979.451874421298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45979.451874421298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45979.451874421298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45979.451874421298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45979.451874421298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45979.451874421298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45979.451874421298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45979.451874421298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45979.451874421298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45979.451874421298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45979.451874421298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45979.451874421298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45979.451874421298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45979.451874421298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45979.451874421298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45979.451874421298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45979.451874421298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45979.451874421298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45979.451874421298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45979.451874421298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45979.451874421298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45979.451874421298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45979.451874421298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45979.451874421298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45979.451874421298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45979.451874421298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45979.451874421298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45979.451874421298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45979.451874421298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45979.451874421298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45979.451874421298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45979.451874421298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45979.451874421298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45979.451874421298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45979.451874421298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45979.451874421298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45979.451874421298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45979.451874421298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ref="G584:G647" ca="1" si="10">IFERROR(NOW()-F584,"-")</f>
        <v>45979.451874421298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45979.451874421298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45979.451874421298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45979.451874421298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45979.451874421298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45979.451874421298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45979.451874421298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45979.451874421298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45979.451874421298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45979.451874421298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45979.451874421298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45979.451874421298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45979.451874421298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45979.451874421298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45979.451874421298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45979.451874421298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45979.451874421298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45979.451874421298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45979.451874421298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45979.451874421298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45979.451874421298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45979.451874421298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45979.451874421298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45979.451874421298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45979.451874421298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45979.451874421298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45979.451874421298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45979.451874421298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45979.451874421298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45979.451874421298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45979.451874421298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45979.451874421298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45979.451874421298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45979.451874421298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45979.451874421298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45979.451874421298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45979.451874421298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45979.451874421298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45979.451874421298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45979.451874421298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45979.451874421298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45979.451874421298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45979.451874421298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45979.451874421298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45979.451874421298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45979.451874421298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45979.451874421298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45979.451874421298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45979.451874421298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45979.451874421298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45979.451874421298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45979.451874421298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45979.451874421298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45979.451874421298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45979.451874421298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45979.451874421298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45979.451874421298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45979.451874421298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45979.451874421298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45979.451874421298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45979.451874421298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45979.451874421298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45979.451874421298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45979.451874421298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ref="G648:G711" ca="1" si="11">IFERROR(NOW()-F648,"-")</f>
        <v>45979.451874421298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45979.451874421298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45979.451874421298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45979.451874421298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45979.451874421298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45979.451874421298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45979.451874421298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45979.451874421298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45979.451874421298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45979.451874421298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45979.451874421298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45979.451874421298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45979.451874421298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45979.451874421298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45979.451874421298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45979.451874421298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45979.451874421298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45979.451874421298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45979.451874421298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45979.451874421298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45979.451874421298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45979.451874421298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45979.451874421298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45979.451874421298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45979.451874421298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45979.451874421298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45979.451874421298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45979.451874421298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45979.451874421298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45979.451874421298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45979.451874421298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45979.451874421298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45979.451874421298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45979.451874421298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45979.451874421298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45979.451874421298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45979.451874421298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45979.451874421298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45979.451874421298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45979.451874421298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45979.451874421298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45979.451874421298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45979.451874421298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45979.451874421298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45979.451874421298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45979.451874421298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45979.451874421298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45979.451874421298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45979.451874421298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45979.451874421298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45979.451874421298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45979.451874421298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45979.451874421298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45979.451874421298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45979.451874421298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45979.451874421298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45979.451874421298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45979.451874421298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45979.451874421298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45979.451874421298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45979.451874421298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45979.451874421298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45979.451874421298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45979.451874421298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ref="G712:G775" ca="1" si="12">IFERROR(NOW()-F712,"-")</f>
        <v>45979.451874421298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45979.451874421298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45979.451874421298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45979.451874421298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45979.451874421298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45979.451874421298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45979.451874421298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45979.451874421298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45979.451874421298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45979.451874421298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45979.451874421298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45979.451874421298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45979.451874421298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45979.451874421298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45979.451874421298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45979.451874421298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45979.451874421298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45979.451874421298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45979.451874421298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45979.451874421298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45979.451874421298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45979.451874421298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45979.451874421298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45979.451874421298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45979.451874421298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45979.451874421298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45979.451874421298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45979.451874421298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45979.451874421298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45979.451874421298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45979.451874421298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45979.451874421298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45979.451874421298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45979.451874421298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45979.451874421298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45979.451874421298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45979.451874421298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45979.451874421298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45979.451874421298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45979.451874421298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45979.451874421298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45979.451874421298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45979.451874421298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45979.451874421298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45979.451874421298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45979.451874421298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45979.451874421298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45979.451874421298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45979.451874421298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45979.451874421298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45979.451874421298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45979.451874421298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45979.451874421298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45979.451874421298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45979.451874421298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45979.451874421298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45979.451874421298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45979.451874421298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45979.451874421298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45979.451874421298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45979.451874421298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45979.451874421298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45979.451874421298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45979.451874421298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ref="G776:G839" ca="1" si="13">IFERROR(NOW()-F776,"-")</f>
        <v>45979.451874421298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45979.451874421298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45979.451874421298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45979.451874421298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45979.451874421298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45979.451874421298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45979.451874421298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45979.451874421298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45979.451874421298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45979.451874421298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45979.451874421298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45979.451874421298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45979.451874421298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45979.451874421298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45979.451874421298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45979.451874421298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45979.451874421298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45979.451874421298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45979.451874421298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45979.451874421298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45979.451874421298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45979.451874421298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45979.451874421298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45979.451874421298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45979.451874421298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45979.451874421298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45979.451874421298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45979.451874421298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45979.451874421298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45979.451874421298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45979.451874421298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45979.451874421298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45979.451874421298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45979.451874421298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45979.451874421298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45979.451874421298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45979.451874421298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45979.451874421298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45979.451874421298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45979.451874421298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45979.451874421298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45979.451874421298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45979.451874421298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45979.451874421298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45979.451874421298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45979.451874421298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45979.451874421298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45979.451874421298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45979.451874421298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45979.451874421298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45979.451874421298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45979.451874421298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45979.451874421298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45979.451874421298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45979.451874421298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45979.451874421298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45979.451874421298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45979.451874421298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45979.451874421298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45979.451874421298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45979.451874421298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45979.451874421298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45979.451874421298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45979.451874421298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ref="G840:G903" ca="1" si="14">IFERROR(NOW()-F840,"-")</f>
        <v>45979.451874421298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45979.451874421298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45979.451874421298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45979.451874421298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45979.451874421298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45979.451874421298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45979.451874421298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45979.451874421298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45979.451874421298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45979.451874421298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45979.451874421298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45979.451874421298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45979.451874421298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45979.451874421298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45979.451874421298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45979.451874421298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45979.451874421298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45979.451874421298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45979.451874421298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45979.451874421298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45979.451874421298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45979.451874421298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45979.451874421298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45979.451874421298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45979.451874421298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45979.451874421298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45979.451874421298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45979.451874421298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45979.451874421298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45979.451874421298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45979.451874421298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45979.451874421298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45979.451874421298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45979.451874421298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45979.451874421298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45979.451874421298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45979.451874421298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45979.451874421298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45979.451874421298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45979.451874421298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45979.451874421298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45979.451874421298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45979.451874421298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45979.451874421298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45979.451874421298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45979.451874421298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45979.451874421298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45979.451874421298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45979.451874421298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45979.451874421298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45979.451874421298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45979.451874421298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45979.451874421298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45979.451874421298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45979.451874421298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45979.451874421298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45979.451874421298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45979.451874421298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45979.451874421298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45979.451874421298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45979.451874421298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45979.451874421298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45979.451874421298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45979.451874421298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ref="G904:G967" ca="1" si="15">IFERROR(NOW()-F904,"-")</f>
        <v>45979.451874421298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45979.451874421298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45979.451874421298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45979.451874421298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45979.451874421298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45979.451874421298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45979.451874421298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45979.451874421298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45979.451874421298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45979.451874421298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45979.451874421298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45979.451874421298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45979.451874421298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45979.451874421298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45979.451874421298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45979.451874421298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45979.451874421298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45979.451874421298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45979.451874421298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45979.451874421298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45979.451874421298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45979.451874421298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45979.451874421298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45979.451874421298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45979.451874421298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45979.451874421298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45979.451874421298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45979.451874421298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45979.451874421298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45979.451874421298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45979.451874421298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45979.451874421298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45979.451874421298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45979.451874421298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45979.451874421298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45979.451874421298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45979.451874421298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45979.451874421298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45979.451874421298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45979.451874421298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45979.451874421298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45979.451874421298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45979.451874421298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45979.451874421298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45979.451874421298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45979.451874421298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45979.451874421298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45979.451874421298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45979.451874421298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45979.451874421298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45979.451874421298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45979.451874421298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45979.451874421298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45979.451874421298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45979.451874421298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45979.451874421298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45979.451874421298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45979.451874421298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45979.451874421298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45979.451874421298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45979.451874421298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45979.451874421298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45979.451874421298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45979.451874421298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ref="G968:G982" ca="1" si="16">IFERROR(NOW()-F968,"-")</f>
        <v>45979.451874421298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45979.451874421298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45979.451874421298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45979.451874421298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45979.451874421298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45979.451874421298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45979.451874421298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45979.451874421298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45979.451874421298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45979.451874421298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45979.451874421298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45979.451874421298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45979.451874421298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45979.451874421298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45979.451874421298</v>
      </c>
      <c r="H982" s="22"/>
      <c r="I982" s="19" t="str">
        <f>IFERROR(VLOOKUP(D982,DB!A:F,6,0),"")</f>
        <v/>
      </c>
      <c r="J982" s="18" t="str">
        <f>IFERROR(VLOOKUP(D982,DB!A:G,7,0),"")</f>
        <v/>
      </c>
      <c r="K982" s="45"/>
      <c r="L982" s="23" t="str">
        <f>IFERROR(VLOOKUP(D982,DB!A:I,9,0),"")</f>
        <v/>
      </c>
    </row>
  </sheetData>
  <dataValidations count="2">
    <dataValidation allowBlank="1" showInputMessage="1" showErrorMessage="1" sqref="E1" xr:uid="{5914219A-CB83-432D-936A-CC0CB6F3982A}"/>
    <dataValidation type="list" allowBlank="1" showInputMessage="1" showErrorMessage="1" sqref="E2:E9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0"/>
  <sheetViews>
    <sheetView tabSelected="1" workbookViewId="0">
      <selection activeCell="H4" sqref="H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275.97115682870208</v>
      </c>
      <c r="H2" s="95">
        <v>45703.474768518521</v>
      </c>
      <c r="I2" s="95" t="str">
        <f>IFERROR(VLOOKUP(D2,DB!A:F,6,0),"")</f>
        <v>SCECO</v>
      </c>
      <c r="J2" s="95" t="str">
        <f>IFERROR(VLOOKUP(D2,DB!A:G,7,0),"")</f>
        <v>Dead</v>
      </c>
      <c r="K2" s="97" t="s">
        <v>39114</v>
      </c>
      <c r="L2" s="91" t="str">
        <f>IFERROR(VLOOKUP(D2,DB!A:I,9,0),"")</f>
        <v>Latis</v>
      </c>
    </row>
    <row r="3" spans="1:16" ht="15" customHeight="1">
      <c r="A3" s="113" t="s">
        <v>39115</v>
      </c>
      <c r="B3" s="113" t="str">
        <f>IFERROR(VLOOKUP(D3,DB!A:K,11,0),"")</f>
        <v>R4</v>
      </c>
      <c r="C3" s="93">
        <v>1</v>
      </c>
      <c r="D3" s="91" t="s">
        <v>34148</v>
      </c>
      <c r="E3" s="94" t="s">
        <v>39021</v>
      </c>
      <c r="F3" s="95">
        <v>45979.393275462964</v>
      </c>
      <c r="G3" s="96">
        <f ca="1">IFERROR(NOW()-F3,"")</f>
        <v>5.8598958334187046E-2</v>
      </c>
      <c r="H3" s="95">
        <v>45979.387685185182</v>
      </c>
      <c r="I3" s="113" t="str">
        <f>IFERROR(VLOOKUP(D3,DB!A:F,6,0),"")</f>
        <v>SCECO</v>
      </c>
      <c r="J3" s="113" t="str">
        <f>IFERROR(VLOOKUP(D3,DB!A:G,7,0),"")</f>
        <v>Dead</v>
      </c>
      <c r="K3" s="97" t="s">
        <v>39116</v>
      </c>
      <c r="L3" s="91" t="str">
        <f>IFERROR(VLOOKUP(D3,DB!A:I,9,0),"")</f>
        <v>Latis</v>
      </c>
    </row>
    <row r="4" spans="1:16" ht="15" customHeight="1">
      <c r="A4" s="113"/>
      <c r="B4" s="113" t="str">
        <f>IFERROR(VLOOKUP(D4,DB!A:K,11,0),"")</f>
        <v>R4</v>
      </c>
      <c r="C4" s="93">
        <v>1</v>
      </c>
      <c r="D4" s="91" t="s">
        <v>31833</v>
      </c>
      <c r="E4" s="94" t="s">
        <v>39021</v>
      </c>
      <c r="F4" s="95">
        <v>45979.417002314818</v>
      </c>
      <c r="G4" s="96">
        <f ca="1">IFERROR(NOW()-F4,"")</f>
        <v>3.4872106480179355E-2</v>
      </c>
      <c r="H4" s="95">
        <v>45979.389004629629</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ca="1">IFERROR(NOW()-F5,"")</f>
        <v>45979.451874421298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45979.451874421298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45979.451874421298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45979.451874421298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45979.451874421298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45979.451874421298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45979.451874421298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45979.451874421298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45979.451874421298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45979.451874421298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45979.451874421298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45979.451874421298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45979.451874421298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45979.451874421298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45979.451874421298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45979.451874421298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45979.451874421298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45979.451874421298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45979.451874421298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45979.451874421298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45979.451874421298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45979.451874421298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45979.451874421298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45979.451874421298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45979.451874421298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45979.451874421298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45979.451874421298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45979.451874421298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45979.451874421298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45979.451874421298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45979.451874421298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45979.451874421298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45979.451874421298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45979.451874421298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45979.451874421298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45979.451874421298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45979.451874421298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45979.451874421298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45979.451874421298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45979.451874421298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45979.451874421298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45979.451874421298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45979.451874421298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45979.451874421298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45979.451874421298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45979.451874421298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45979.451874421298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45979.451874421298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45979.451874421298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45979.451874421298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45979.451874421298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45979.451874421298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45979.451874421298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45979.451874421298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45979.451874421298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45979.451874421298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45979.451874421298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45979.451874421298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45979.451874421298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45979.451874421298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45979.451874421298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45979.451874421298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45979.451874421298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45979.451874421298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45979.451874421298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45979.451874421298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45979.451874421298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45979.451874421298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45979.451874421298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45979.451874421298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45979.451874421298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45979.451874421298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45979.451874421298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45979.451874421298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45979.451874421298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45979.451874421298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45979.451874421298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45979.451874421298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45979.451874421298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45979.451874421298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45979.451874421298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45979.451874421298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45979.451874421298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45979.451874421298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45979.451874421298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45979.451874421298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45979.451874421298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45979.451874421298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45979.451874421298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45979.451874421298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45979.451874421298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45979.451874421298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45979.451874421298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45979.451874421298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45979.451874421298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45979.451874421298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45979.451874421298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45979.451874421298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45979.451874421298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45979.451874421298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45979.451874421298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45979.451874421298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45979.451874421298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45979.451874421298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45979.451874421298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45979.451874421298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45979.451874421298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45979.451874421298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45979.451874421298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45979.451874421298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45979.451874421298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45979.451874421298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45979.451874421298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45979.451874421298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45979.451874421298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45979.451874421298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45979.451874421298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45979.451874421298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45979.451874421298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45979.451874421298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45979.451874421298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45979.451874421298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45979.451874421298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45979.451874421298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45979.451874421298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45979.451874421298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45979.451874421298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45979.451874421298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45979.451874421298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45979.451874421298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45979.451874421298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45979.451874421298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45979.451874421298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45979.451874421298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45979.451874421298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45979.451874421298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45979.451874421298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45979.451874421298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45979.451874421298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45979.451874421298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45979.451874421298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45979.451874421298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45979.451874421298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45979.451874421298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45979.451874421298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45979.451874421298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45979.451874421298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45979.451874421298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45979.451874421298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45979.451874421298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45979.451874421298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45979.451874421298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45979.451874421298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45979.451874421298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45979.451874421298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45979.451874421298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45979.451874421298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45979.451874421298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45979.451874421298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45979.451874421298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45979.451874421298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45979.451874421298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45979.451874421298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45979.451874421298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45979.451874421298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45979.451874421298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45979.451874421298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45979.451874421298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45979.451874421298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45979.451874421298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45979.451874421298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45979.451874421298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45979.451874421298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45979.451874421298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45979.451874421298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45979.451874421298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45979.451874421298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45979.451874421298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45979.451874421298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45979.451874421298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45979.451874421298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45979.451874421298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45979.451874421298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45979.451874421298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45979.451874421298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45979.451874421298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45979.451874421298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45979.451874421298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45979.451874421298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45979.451874421298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45979.451874421298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45979.451874421298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45979.451874421298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45979.451874421298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45979.451874421298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45979.451874421298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45979.451874421298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45979.451874421298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45979.451874421298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45979.451874421298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45979.451874421298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45979.451874421298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45979.451874421298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45979.451874421298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45979.451874421298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45979.451874421298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45979.451874421298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45979.451874421298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45979.451874421298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45979.451874421298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45979.451874421298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45979.451874421298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45979.451874421298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45979.451874421298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45979.451874421298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45979.451874421298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45979.451874421298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45979.451874421298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45979.451874421298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45979.451874421298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45979.451874421298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45979.451874421298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45979.451874421298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45979.451874421298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45979.451874421298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45979.451874421298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45979.451874421298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45979.451874421298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45979.451874421298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45979.451874421298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45979.451874421298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45979.451874421298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45979.451874421298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45979.451874421298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45979.451874421298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45979.451874421298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45979.451874421298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45979.451874421298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45979.451874421298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45979.451874421298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45979.451874421298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45979.451874421298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45979.451874421298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45979.451874421298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45979.451874421298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45979.451874421298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45979.451874421298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45979.451874421298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45979.451874421298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45979.451874421298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45979.451874421298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45979.451874421298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45979.451874421298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45979.451874421298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45979.451874421298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45979.451874421298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45979.451874421298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45979.451874421298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45979.451874421298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45979.451874421298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45979.451874421298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45979.451874421298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45979.451874421298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45979.451874421298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45979.451874421298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45979.451874421298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45979.451874421298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45979.451874421298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45979.451874421298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45979.451874421298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45979.451874421298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45979.451874421298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45979.451874421298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45979.451874421298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45979.451874421298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45979.451874421298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45979.451874421298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45979.451874421298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45979.451874421298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45979.451874421298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45979.451874421298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45979.451874421298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45979.451874421298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45979.451874421298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45979.451874421298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45979.451874421298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45979.451874421298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45979.451874421298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45979.451874421298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45979.451874421298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45979.451874421298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45979.451874421298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45979.451874421298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45979.451874421298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45979.451874421298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45979.451874421298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45979.451874421298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45979.451874421298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45979.451874421298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45979.451874421298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45979.451874421298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45979.451874421298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45979.451874421298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45979.451874421298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45979.451874421298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45979.451874421298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45979.451874421298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45979.451874421298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45979.451874421298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45979.451874421298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45979.451874421298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45979.451874421298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45979.451874421298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45979.451874421298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45979.451874421298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45979.451874421298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45979.451874421298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45979.451874421298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45979.451874421298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45979.451874421298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45979.451874421298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45979.451874421298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45979.451874421298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45979.451874421298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45979.451874421298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45979.451874421298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45979.451874421298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45979.451874421298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45979.451874421298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45979.451874421298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45979.451874421298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45979.451874421298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45979.451874421298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45979.451874421298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45979.451874421298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45979.451874421298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45979.451874421298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45979.451874421298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45979.451874421298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45979.451874421298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45979.451874421298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45979.451874421298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45979.451874421298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45979.451874421298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45979.451874421298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45979.451874421298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45979.451874421298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45979.451874421298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45979.451874421298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45979.451874421298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45979.451874421298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45979.451874421298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45979.451874421298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45979.451874421298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45979.451874421298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45979.451874421298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45979.451874421298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45979.451874421298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45979.451874421298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45979.451874421298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45979.451874421298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45979.451874421298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45979.451874421298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45979.451874421298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45979.451874421298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45979.451874421298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45979.451874421298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45979.451874421298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45979.451874421298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45979.451874421298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45979.451874421298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45979.451874421298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45979.451874421298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45979.451874421298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45979.451874421298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45979.451874421298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45979.451874421298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45979.451874421298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45979.451874421298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45979.451874421298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45979.451874421298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45979.451874421298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45979.451874421298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45979.451874421298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45979.451874421298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45979.451874421298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45979.451874421298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45979.451874421298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45979.451874421298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45979.451874421298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45979.451874421298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45979.451874421298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45979.451874421298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45979.451874421298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45979.451874421298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45979.451874421298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45979.451874421298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45979.451874421298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45979.451874421298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45979.451874421298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45979.451874421298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45979.451874421298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45979.451874421298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45979.451874421298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45979.451874421298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45979.451874421298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45979.451874421298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45979.451874421298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45979.451874421298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45979.451874421298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45979.451874421298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45979.451874421298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45979.451874421298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45979.451874421298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45979.451874421298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45979.451874421298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45979.451874421298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45979.451874421298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45979.451874421298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45979.451874421298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45979.451874421298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45979.451874421298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45979.451874421298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45979.451874421298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45979.451874421298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45979.451874421298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45979.451874421298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45979.451874421298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45979.451874421298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45979.451874421298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45979.451874421298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45979.451874421298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45979.451874421298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45979.451874421298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45979.451874421298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45979.451874421298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45979.451874421298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45979.451874421298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45979.451874421298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45979.451874421298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45979.451874421298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45979.451874421298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45979.451874421298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45979.451874421298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45979.451874421298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45979.451874421298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45979.451874421298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45979.451874421298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45979.451874421298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45979.451874421298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45979.451874421298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45979.451874421298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45979.451874421298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45979.451874421298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45979.451874421298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45979.451874421298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45979.451874421298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45979.451874421298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45979.451874421298</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45979.451874421298</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45979.451874421298</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45979.451874421298</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45979.451874421298</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45979.451874421298</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45979.451874421298</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45979.451874421298</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45979.451874421298</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45979.451874421298</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45979.451874421298</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45979.451874421298</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45979.451874421298</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45979.451874421298</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45979.451874421298</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45979.451874421298</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45979.451874421298</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45979.451874421298</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45979.451874421298</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45979.451874421298</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45979.451874421298</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45979.451874421298</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45979.451874421298</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45979.451874421298</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45979.451874421298</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45979.451874421298</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45979.451874421298</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45979.451874421298</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45979.451874421298</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45979.451874421298</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45979.451874421298</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45979.451874421298</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45979.451874421298</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45979.451874421298</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45979.451874421298</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45979.451874421298</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45979.451874421298</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45979.451874421298</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45979.451874421298</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45979.451874421298</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45979.451874421298</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45979.451874421298</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45979.451874421298</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45979.451874421298</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45979.451874421298</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45979.451874421298</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45979.451874421298</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45979.451874421298</v>
      </c>
      <c r="H510" s="95"/>
      <c r="I510" s="113" t="str">
        <f>IFERROR(VLOOKUP(D510,DB!A:F,6,0),"")</f>
        <v/>
      </c>
      <c r="J510" s="113" t="str">
        <f>IFERROR(VLOOKUP(D510,DB!A:G,7,0),"")</f>
        <v/>
      </c>
      <c r="K510" s="97"/>
      <c r="L510" s="91" t="str">
        <f>IFERROR(VLOOKUP(D510,DB!A:I,9,0),"")</f>
        <v/>
      </c>
    </row>
  </sheetData>
  <dataValidations count="2">
    <dataValidation allowBlank="1" showInputMessage="1" showErrorMessage="1" sqref="E1" xr:uid="{A4F81451-56CC-4543-9497-104C4E44EE4B}"/>
    <dataValidation type="list" allowBlank="1" showInputMessage="1" showErrorMessage="1" sqref="E2:E5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5"/>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87.61981423610996</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53.262997106481635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30.790763310185866</v>
      </c>
      <c r="H4" s="110">
        <v>45948.661111111112</v>
      </c>
      <c r="I4" s="109" t="str">
        <f>IFERROR(VLOOKUP(D4,DB!A:F,6,0),"")</f>
        <v>SCECO</v>
      </c>
      <c r="J4" s="109" t="str">
        <f>IFERROR(VLOOKUP(D4,DB!A:G,7,0),"")</f>
        <v>Dead</v>
      </c>
      <c r="K4" s="109" t="s">
        <v>39123</v>
      </c>
      <c r="L4" s="109" t="str">
        <f>IFERROR(VLOOKUP(D4,DB!A:I,9,0),"")</f>
        <v>Latis</v>
      </c>
    </row>
    <row r="5" spans="1:13">
      <c r="A5" s="109" t="s">
        <v>39124</v>
      </c>
      <c r="B5" s="109" t="str">
        <f>IFERROR(VLOOKUP(D5,DB!A:K,11,0),"")</f>
        <v>R5</v>
      </c>
      <c r="C5" s="109">
        <v>1</v>
      </c>
      <c r="D5" s="109" t="s">
        <v>33371</v>
      </c>
      <c r="E5" s="109" t="s">
        <v>39021</v>
      </c>
      <c r="F5" s="135">
        <v>45977.514803240738</v>
      </c>
      <c r="G5" s="111">
        <f ca="1">IFERROR(NOW()-F5,"")</f>
        <v>1.9370711805604515</v>
      </c>
      <c r="H5" s="135">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1</v>
      </c>
      <c r="D6" s="109" t="s">
        <v>36587</v>
      </c>
      <c r="E6" s="109" t="s">
        <v>39021</v>
      </c>
      <c r="F6" s="135">
        <v>45979.428541666668</v>
      </c>
      <c r="G6" s="111">
        <f ca="1">IFERROR(NOW()-F6,"")</f>
        <v>2.33327546302462E-2</v>
      </c>
      <c r="H6" s="135">
        <v>45979.404236111113</v>
      </c>
      <c r="I6" s="109" t="str">
        <f>IFERROR(VLOOKUP(D6,DB!A:F,6,0),"")</f>
        <v>Generator-SG</v>
      </c>
      <c r="J6" s="109" t="str">
        <f>IFERROR(VLOOKUP(D6,DB!A:G,7,0),"")</f>
        <v>Vandalized</v>
      </c>
      <c r="K6" s="109" t="s">
        <v>39127</v>
      </c>
      <c r="L6" s="109" t="str">
        <f>IFERROR(VLOOKUP(D6,DB!A:I,9,0),"")</f>
        <v>Latis</v>
      </c>
    </row>
    <row r="7" spans="1:13">
      <c r="A7" s="109"/>
      <c r="B7" s="109" t="str">
        <f>IFERROR(VLOOKUP(D7,DB!A:K,11,0),"")</f>
        <v/>
      </c>
      <c r="C7" s="109"/>
      <c r="D7" s="109"/>
      <c r="E7" s="109"/>
      <c r="F7" s="109"/>
      <c r="G7" s="111">
        <f ca="1">IFERROR(NOW()-F7,"")</f>
        <v>45979.451874421298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45979.451874421298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45979.451874421298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45979.451874421298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45979.451874421298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45979.451874421298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45979.451874421298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45979.451874421298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45979.451874421298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45979.451874421298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45979.451874421298</v>
      </c>
      <c r="H17" s="109"/>
      <c r="I17" s="109"/>
      <c r="J17" s="109" t="str">
        <f>IFERROR(VLOOKUP(D17,DB!A:G,7,0),"")</f>
        <v/>
      </c>
      <c r="K17" s="109"/>
      <c r="L17" s="109" t="str">
        <f>IFERROR(VLOOKUP(D17,DB!A:I,9,0),"")</f>
        <v/>
      </c>
    </row>
    <row r="18" spans="1:12">
      <c r="A18" s="109"/>
      <c r="B18" s="109" t="str">
        <f>IFERROR(VLOOKUP(D18,DB!A:K,11,0),"")</f>
        <v/>
      </c>
      <c r="C18" s="109"/>
      <c r="D18" s="109"/>
      <c r="E18" s="109"/>
      <c r="F18" s="109"/>
      <c r="G18" s="111">
        <f ca="1">IFERROR(NOW()-F18,"")</f>
        <v>45979.451874421298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45979.451874421298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45979.451874421298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45979.451874421298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45979.451874421298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45979.451874421298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45979.451874421298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45979.451874421298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45979.451874421298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45979.451874421298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45979.451874421298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45979.451874421298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45979.451874421298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45979.451874421298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45979.451874421298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45979.451874421298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45979.451874421298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45979.451874421298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45979.451874421298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45979.451874421298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45979.451874421298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45979.451874421298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45979.451874421298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45979.451874421298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45979.451874421298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45979.451874421298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45979.451874421298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45979.451874421298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45979.451874421298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45979.451874421298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45979.451874421298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45979.451874421298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45979.451874421298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45979.451874421298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45979.451874421298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45979.451874421298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45979.451874421298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45979.451874421298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45979.451874421298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45979.451874421298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45979.451874421298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45979.451874421298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45979.451874421298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45979.451874421298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45979.451874421298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45979.451874421298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45979.451874421298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45979.451874421298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45979.451874421298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45979.451874421298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45979.451874421298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45979.451874421298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45979.451874421298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45979.451874421298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45979.451874421298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45979.451874421298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45979.451874421298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45979.451874421298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45979.451874421298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45979.451874421298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45979.451874421298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45979.451874421298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45979.451874421298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45979.451874421298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45979.451874421298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45979.451874421298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45979.451874421298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45979.451874421298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45979.451874421298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45979.451874421298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45979.451874421298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45979.451874421298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45979.451874421298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45979.451874421298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45979.451874421298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45979.451874421298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45979.451874421298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45979.451874421298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45979.451874421298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45979.451874421298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45979.451874421298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45979.451874421298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45979.451874421298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45979.451874421298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45979.451874421298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45979.451874421298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45979.451874421298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45979.451874421298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45979.451874421298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45979.451874421298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45979.451874421298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45979.451874421298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45979.451874421298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45979.451874421298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45979.451874421298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45979.451874421298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45979.451874421298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45979.451874421298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45979.451874421298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45979.451874421298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45979.451874421298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45979.451874421298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45979.451874421298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45979.451874421298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45979.451874421298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45979.451874421298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45979.451874421298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45979.451874421298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45979.451874421298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45979.451874421298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45979.451874421298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45979.451874421298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45979.451874421298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45979.451874421298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45979.451874421298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45979.451874421298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45979.451874421298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45979.451874421298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45979.451874421298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45979.451874421298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45979.451874421298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45979.451874421298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45979.451874421298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45979.451874421298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45979.451874421298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45979.451874421298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45979.451874421298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45979.451874421298</v>
      </c>
      <c r="H145" s="109"/>
      <c r="I145" s="109" t="str">
        <f>IFERROR(VLOOKUP(D145,DB!A:F,6,0),"")</f>
        <v/>
      </c>
      <c r="J145" s="109" t="str">
        <f>IFERROR(VLOOKUP(D145,DB!A:G,7,0),"")</f>
        <v/>
      </c>
      <c r="K145" s="109"/>
      <c r="L145" s="109" t="str">
        <f>IFERROR(VLOOKUP(D145,DB!A:I,9,0),"")</f>
        <v/>
      </c>
    </row>
    <row r="146" spans="1:12">
      <c r="A146" s="138"/>
      <c r="B146" s="138" t="str">
        <f>IFERROR(VLOOKUP(D146,DB!A:K,11,0),"")</f>
        <v/>
      </c>
      <c r="C146" s="138"/>
      <c r="D146" s="138"/>
      <c r="E146" s="138"/>
      <c r="F146" s="139"/>
      <c r="G146" s="111">
        <f ca="1">IFERROR(NOW()-F146,"")</f>
        <v>45979.451874421298</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45979.451874421298</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45979.451874421298</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45979.451874421298</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45979.451874421298</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45979.451874421298</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45979.451874421298</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45979.451874421298</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45979.451874421298</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45979.451874421298</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45979.451874421298</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45979.451874421298</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45979.451874421298</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45979.451874421298</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45979.451874421298</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45979.451874421298</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45979.451874421298</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45979.451874421298</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45979.451874421298</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45979.451874421298</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45979.451874421298</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45979.451874421298</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45979.451874421298</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45979.451874421298</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45979.451874421298</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45979.451874421298</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45979.451874421298</v>
      </c>
      <c r="H172" s="139"/>
      <c r="I172" s="138" t="str">
        <f>IFERROR(VLOOKUP(D172,DB!A:F,6,0),"")</f>
        <v/>
      </c>
      <c r="J172" s="138" t="str">
        <f>IFERROR(VLOOKUP(D172,DB!A:G,7,0),"")</f>
        <v/>
      </c>
      <c r="K172" s="138"/>
      <c r="L172" s="138" t="str">
        <f>IFERROR(VLOOKUP(D172,DB!A:I,9,0),"")</f>
        <v/>
      </c>
    </row>
    <row r="173" spans="1:12">
      <c r="A173" s="138"/>
      <c r="B173" s="138" t="str">
        <f>IFERROR(VLOOKUP(D173,DB!A:K,11,0),"")</f>
        <v/>
      </c>
      <c r="C173" s="138"/>
      <c r="D173" s="138"/>
      <c r="E173" s="138"/>
      <c r="F173" s="139"/>
      <c r="G173" s="111">
        <f ca="1">IFERROR(NOW()-F173,"")</f>
        <v>45979.451874421298</v>
      </c>
      <c r="H173" s="139"/>
      <c r="I173" s="138" t="str">
        <f>IFERROR(VLOOKUP(D173,DB!A:F,6,0),"")</f>
        <v/>
      </c>
      <c r="J173" s="138" t="str">
        <f>IFERROR(VLOOKUP(D173,DB!A:G,7,0),"")</f>
        <v/>
      </c>
      <c r="K173" s="138"/>
      <c r="L173" s="138" t="str">
        <f>IFERROR(VLOOKUP(D173,DB!A:I,9,0),"")</f>
        <v/>
      </c>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sheetData>
  <dataValidations count="2">
    <dataValidation allowBlank="1" showInputMessage="1" showErrorMessage="1" sqref="E1" xr:uid="{920C6338-E771-4DAE-8C89-92A9093EA4DE}"/>
    <dataValidation type="list" allowBlank="1" showInputMessage="1" showErrorMessage="1" sqref="E2:E1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31674</v>
      </c>
      <c r="E2" s="109" t="s">
        <v>39021</v>
      </c>
      <c r="F2" s="121"/>
      <c r="G2" s="104">
        <f t="shared" ref="G2:G48" ca="1" si="0">IFERROR(NOW()-F2,"-")</f>
        <v>45979.451874421298</v>
      </c>
      <c r="H2" s="121">
        <v>45979.341469907406</v>
      </c>
      <c r="I2" s="119" t="str">
        <f>IFERROR(VLOOKUP(D2,DB!A:F,6,0),"")</f>
        <v>SCECO</v>
      </c>
      <c r="J2" s="119" t="str">
        <f>IFERROR(VLOOKUP(D2,DB!A:G,7,0),"")</f>
        <v>Vandalized</v>
      </c>
      <c r="K2" s="122" t="s">
        <v>39129</v>
      </c>
      <c r="L2" s="123" t="str">
        <f>IFERROR(VLOOKUP(D2,DB!A:I,9,0),"")</f>
        <v>Latis</v>
      </c>
    </row>
    <row r="3" spans="1:16382" ht="31.5" customHeight="1">
      <c r="A3" s="118"/>
      <c r="B3" s="119" t="str">
        <f>IFERROR(VLOOKUP(D3,DB!A:K,11,0),"")</f>
        <v/>
      </c>
      <c r="C3" s="120"/>
      <c r="D3" s="119"/>
      <c r="E3" s="109"/>
      <c r="F3" s="121"/>
      <c r="G3" s="104">
        <f t="shared" ca="1" si="0"/>
        <v>45979.451874421298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45979.451874421298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45979.451874421298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45979.451874421298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45979.451874421298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45979.451874421298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45979.451874421298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45979.451874421298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45979.451874421298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45979.451874421298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45979.451874421298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45979.451874421298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45979.451874421298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45979.451874421298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45979.451874421298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45979.451874421298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45979.451874421298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45979.451874421298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45979.451874421298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45979.451874421298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45979.451874421298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45979.451874421298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45979.451874421298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45979.451874421298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45979.451874421298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45979.451874421298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45979.451874421298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45979.451874421298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45979.451874421298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45979.451874421298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45979.451874421298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45979.451874421298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45979.451874421298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45979.451874421298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45979.451874421298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45979.451874421298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45979.451874421298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45979.451874421298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45979.451874421298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45979.451874421298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45979.451874421298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45979.451874421298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45979.451874421298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45979.451874421298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45979.451874421298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45979.451874421298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45979.451874421298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45979.451874421298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45979.451874421298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45979.451874421298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45979.451874421298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45979.451874421298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45979.451874421298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45979.451874421298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45979.451874421298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45979.451874421298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45979.451874421298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45979.451874421298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45979.451874421298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45979.451874421298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45979.451874421298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45979.451874421298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45979.451874421298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45979.451874421298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45979.451874421298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45979.451874421298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45979.451874421298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45979.451874421298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45979.451874421298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45979.451874421298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45979.451874421298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45979.451874421298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45979.451874421298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45979.451874421298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45979.451874421298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45979.451874421298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45979.451874421298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45979.451874421298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45979.451874421298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45979.451874421298</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2025-11-18T07:50:48Z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