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92" documentId="13_ncr:1_{F6CB121F-512D-4AA6-A0C1-0FB36C537598}" xr6:coauthVersionLast="47" xr6:coauthVersionMax="47" xr10:uidLastSave="{B4DEC82A-61F3-42F1-8E1A-88A51C79535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B12" i="6"/>
  <c r="G2" i="6"/>
  <c r="G3" i="6"/>
  <c r="G4" i="6"/>
  <c r="G5" i="6"/>
  <c r="G6" i="6"/>
  <c r="G7" i="6"/>
  <c r="G8" i="6"/>
  <c r="G9" i="6"/>
  <c r="G10" i="6"/>
  <c r="G11" i="6"/>
  <c r="G12" i="6"/>
  <c r="I2" i="6"/>
  <c r="I3" i="6"/>
  <c r="I4" i="6"/>
  <c r="I5" i="6"/>
  <c r="I6" i="6"/>
  <c r="I7" i="6"/>
  <c r="I8" i="6"/>
  <c r="I9" i="6"/>
  <c r="I10" i="6"/>
  <c r="I11" i="6"/>
  <c r="I12" i="6"/>
  <c r="J2" i="6"/>
  <c r="J3" i="6"/>
  <c r="J4" i="6"/>
  <c r="J5" i="6"/>
  <c r="J6" i="6"/>
  <c r="J7" i="6"/>
  <c r="J8" i="6"/>
  <c r="J9" i="6"/>
  <c r="J10" i="6"/>
  <c r="J11" i="6"/>
  <c r="J12" i="6"/>
  <c r="L2" i="6"/>
  <c r="L3" i="6"/>
  <c r="L4" i="6"/>
  <c r="L5" i="6"/>
  <c r="L6" i="6"/>
  <c r="L7" i="6"/>
  <c r="L8" i="6"/>
  <c r="L9" i="6"/>
  <c r="L10" i="6"/>
  <c r="L11" i="6"/>
  <c r="L1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<sst xmlns="http://schemas.openxmlformats.org/spreadsheetml/2006/main" count="180283" uniqueCount="39125">
  <si>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</si>
  <si>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</si>
  <si>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</si>
  <si>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</si>
  <si>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</si>
  <si>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</si>
  <si>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</si>
  <si>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</si>
  <si>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</si>
  <si>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</si>
  <si>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</si>
  <si>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</si>
  <si>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</si>
  <si>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</si>
  <si>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</si>
  <si>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</si>
  <si>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</si>
  <si>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</si>
  <si>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</si>
  <si>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</si>
  <si>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</si>
  <si>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</si>
  <si>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</si>
  <si>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</si>
  <si>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</si>
  <si>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</si>
  <si>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</si>
  <si>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</si>
  <si>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</si>
  <si>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</si>
  <si>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</si>
  <si>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</si>
  <si>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</si>
  <si>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</si>
  <si>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</si>
  <si>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</si>
  <si>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</si>
  <si>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</si>
  <si>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</si>
  <si>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</si>
  <si>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</si>
  <si>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</si>
  <si>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</si>
  <si>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</si>
  <si>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</si>
  <si>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</si>
  <si>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</si>
  <si>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</si>
  <si>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</si>
  <si>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</si>
  <si>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</si>
  <si>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</si>
  <si>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</si>
  <si>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</si>
  <si>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</si>
  <si>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</si>
  <si>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</si>
  <si>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</si>
  <si>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</si>
  <si>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</si>
  <si>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</si>
  <si>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</si>
  <si>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</si>
  <si>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</si>
  <si>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</si>
  <si>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</si>
  <si>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</si>
  <si>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</si>
  <si>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</si>
  <si>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</si>
  <si>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</si>
  <si>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</si>
  <si>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</si>
  <si>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</si>
  <si>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</si>
  <si>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</si>
  <si>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</si>
  <si>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</si>
  <si>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</si>
  <si>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</si>
  <si>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</si>
  <si>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</si>
  <si>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</si>
  <si>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</si>
  <si>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</si>
  <si>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</si>
  <si>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</si>
  <si>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</si>
  <si>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</si>
  <si>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</si>
  <si>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</si>
  <si>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</si>
  <si>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</si>
  <si>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</si>
  <si>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</si>
  <si>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</si>
  <si>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</si>
  <si>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</si>
  <si>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</si>
  <si>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</si>
  <si>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</si>
  <si>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</si>
  <si>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</si>
  <si>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</si>
  <si>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</si>
  <si>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</si>
  <si>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</si>
  <si>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</si>
  <si>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</si>
  <si>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</si>
  <si>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</si>
  <si>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</si>
  <si>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</si>
  <si>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</si>
  <si>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</si>
  <si>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</si>
  <si>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</si>
  <si>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</si>
  <si>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</si>
  <si>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</si>
  <si>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</si>
  <si>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</si>
  <si>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</si>
  <si>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</si>
  <si>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</si>
  <si>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</si>
  <si>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</si>
  <si>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</si>
  <si>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</si>
  <si>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</si>
  <si>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</si>
  <si>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</si>
  <si>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</si>
  <si>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</si>
  <si>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</si>
  <si>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</si>
  <si>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</si>
  <si>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</si>
  <si>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</si>
  <si>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</si>
  <si>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</si>
  <si>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</si>
  <si>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</si>
  <si>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</si>
  <si>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</si>
  <si>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</si>
  <si>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</si>
  <si>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</si>
  <si>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</si>
  <si>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</si>
  <si>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</si>
  <si>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</si>
  <si>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</si>
  <si>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</si>
  <si>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</si>
  <si>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</si>
  <si>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</si>
  <si>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</si>
  <si>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</si>
  <si>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</si>
  <si>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</si>
  <si>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</si>
  <si>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</si>
  <si>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</si>
  <si>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</si>
  <si>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</si>
  <si>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</si>
  <si>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</si>
  <si>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</si>
  <si>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</si>
  <si>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</si>
  <si>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</si>
  <si>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</si>
  <si>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</si>
  <si>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</si>
  <si>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</si>
  <si>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</si>
  <si>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</si>
  <si>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</si>
  <si>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</si>
  <si>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</si>
  <si>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</si>
  <si>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</si>
  <si>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</si>
  <si>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</si>
  <si>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</si>
  <si>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</si>
  <si>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</si>
  <si>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</si>
  <si>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</si>
  <si>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</si>
  <si>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</si>
  <si>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</si>
  <si>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</si>
  <si>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</si>
  <si>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</si>
  <si>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</si>
  <si>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</si>
  <si>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</si>
  <si>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</si>
  <si>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</si>
  <si>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</si>
  <si>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</si>
  <si>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</si>
  <si>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</si>
  <si>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</si>
  <si>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</si>
  <si>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</si>
  <si>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</si>
  <si>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</si>
  <si>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</si>
  <si>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</si>
  <si>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</si>
  <si>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</si>
  <si>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</si>
  <si>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</si>
  <si>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</si>
  <si>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</si>
  <si>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</si>
  <si>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</si>
  <si>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</si>
  <si>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</si>
  <si>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</si>
  <si>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</si>
  <si>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</si>
  <si>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</si>
  <si>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</si>
  <si>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</si>
  <si>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</si>
  <si>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</si>
  <si>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</si>
  <si>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</si>
  <si>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</si>
  <si>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</si>
  <si>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</si>
  <si>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</si>
  <si>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</si>
  <si>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</si>
  <si>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</si>
  <si>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</si>
  <si>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</si>
  <si>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</si>
  <si>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</si>
  <si>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</si>
  <si>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</si>
  <si>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</si>
  <si>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</si>
  <si>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</si>
  <si>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</si>
  <si>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</si>
  <si>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</si>
  <si>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</si>
  <si>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</si>
  <si>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</si>
  <si>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</si>
  <si>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</si>
  <si>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</si>
  <si>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</si>
  <si>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</si>
  <si>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</si>
  <si>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</si>
  <si>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</si>
  <si>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</si>
  <si>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</si>
  <si>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</si>
  <si>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</si>
  <si>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</si>
  <si>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</si>
  <si>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</si>
  <si>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</si>
  <si>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</si>
  <si>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</si>
  <si>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</si>
  <si>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</si>
  <si>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</si>
  <si>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</si>
  <si>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</si>
  <si>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</si>
  <si>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</si>
  <si>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</si>
  <si>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</si>
  <si>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</si>
  <si>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</si>
  <si>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</si>
  <si>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</si>
  <si>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</si>
  <si>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</si>
  <si>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</si>
  <si>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</si>
  <si>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</si>
  <si>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</si>
  <si>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</si>
  <si>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</si>
  <si>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</si>
  <si>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</si>
  <si>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</si>
  <si>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</si>
  <si>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</si>
  <si>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</si>
  <si>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</si>
  <si>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</si>
  <si>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</si>
  <si>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</si>
  <si>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</si>
  <si>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</si>
  <si>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</si>
  <si>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</si>
  <si>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</si>
  <si>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</si>
  <si>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</si>
  <si>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</si>
  <si>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</si>
  <si>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</si>
  <si>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</si>
  <si>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</si>
  <si>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</si>
  <si>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</si>
  <si>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</si>
  <si>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</si>
  <si>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</si>
  <si>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</si>
  <si>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</si>
  <si>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</si>
  <si>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</si>
  <si>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</si>
  <si>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</si>
  <si>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</si>
  <si>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</si>
  <si>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</si>
  <si>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</si>
  <si>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</si>
  <si>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</si>
  <si>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</si>
  <si>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</si>
  <si>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</si>
  <si>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</si>
  <si>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</si>
  <si>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</si>
  <si>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</si>
  <si>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</si>
  <si>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</si>
  <si>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</si>
  <si>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</si>
  <si>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</si>
  <si>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</si>
  <si>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</si>
  <si>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</si>
  <si>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</si>
  <si>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</si>
  <si>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</si>
  <si>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</si>
  <si>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</si>
  <si>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</si>
  <si>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</si>
  <si>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</si>
  <si>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</si>
  <si>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</si>
  <si>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</si>
  <si>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</si>
  <si>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</si>
  <si>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</si>
  <si>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</si>
  <si>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</si>
  <si>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</si>
  <si>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</si>
  <si>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</si>
  <si>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</si>
  <si>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</si>
  <si>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</si>
  <si>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</si>
  <si>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</si>
  <si>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</si>
  <si>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</si>
  <si>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</si>
  <si>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</si>
  <si>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</si>
  <si>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</si>
  <si>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</si>
  <si>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</si>
  <si>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</si>
  <si>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</si>
  <si>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</si>
  <si>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</si>
  <si>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</si>
  <si>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</si>
  <si>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</si>
  <si>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</si>
  <si>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</si>
  <si>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</si>
  <si>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</si>
  <si>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</si>
  <si>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</si>
  <si>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</si>
  <si>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</si>
  <si>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</si>
  <si>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</si>
  <si>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</si>
  <si>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</si>
  <si>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</si>
  <si>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</si>
  <si>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</si>
  <si>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</si>
  <si>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</si>
  <si>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</si>
  <si>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</si>
  <si>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</si>
  <si>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</si>
  <si>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</si>
  <si>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</si>
  <si>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</si>
  <si>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</si>
  <si>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</si>
  <si>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</si>
  <si>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</si>
  <si>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</si>
  <si>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</si>
  <si>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</si>
  <si>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</si>
  <si>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</si>
  <si>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</si>
  <si>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</si>
  <si>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</si>
  <si>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</si>
  <si>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</si>
  <si>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</si>
  <si>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</si>
  <si>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</si>
  <si>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</si>
  <si>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</si>
  <si>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</si>
  <si>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</si>
  <si>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</si>
  <si>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</si>
  <si>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</si>
  <si>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</si>
  <si>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</si>
  <si>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</si>
  <si>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</si>
  <si>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</si>
  <si>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</si>
  <si>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</si>
  <si>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</si>
  <si>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</si>
  <si>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</si>
  <si>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</si>
  <si>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</si>
  <si>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</si>
  <si>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</si>
  <si>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</si>
  <si>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</si>
  <si>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</si>
  <si>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</si>
  <si>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</si>
  <si>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</si>
  <si>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</si>
  <si>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</si>
  <si>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</si>
  <si>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</si>
  <si>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</si>
  <si>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</si>
  <si>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</si>
  <si>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</si>
  <si>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</si>
  <si>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</si>
  <si>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</si>
  <si>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</si>
  <si>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</si>
  <si>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</si>
  <si>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</si>
  <si>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</si>
  <si>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</si>
  <si>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</si>
  <si>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</si>
  <si>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</si>
  <si>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</si>
  <si>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</si>
  <si>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</si>
  <si>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</si>
  <si>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</si>
  <si>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</si>
  <si>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</si>
  <si>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</si>
  <si>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</si>
  <si>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</si>
  <si>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</si>
  <si>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</si>
  <si>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</si>
  <si>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</si>
  <si>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</si>
  <si>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</si>
  <si>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</si>
  <si>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</si>
  <si>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</si>
  <si>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</si>
  <si>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</si>
  <si>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</si>
  <si>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</si>
  <si>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</si>
  <si>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</si>
  <si>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</si>
  <si>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</si>
  <si>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</si>
  <si>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</si>
  <si>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</si>
  <si>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</si>
  <si>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</si>
  <si>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</si>
  <si>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</si>
  <si>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</si>
  <si>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</si>
  <si>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</si>
  <si>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</si>
  <si>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</si>
  <si>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</si>
  <si>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</si>
  <si>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</si>
  <si>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</si>
  <si>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</si>
  <si>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</si>
  <si>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</si>
  <si>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</si>
  <si>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</si>
  <si>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</si>
  <si>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</si>
  <si>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</si>
  <si>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</si>
  <si>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</si>
  <si>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</si>
  <si>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</si>
  <si>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</si>
  <si>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</si>
  <si>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</si>
  <si>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</si>
  <si>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</si>
  <si>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</si>
  <si>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</si>
  <si>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</si>
  <si>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</si>
  <si>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</si>
  <si>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</si>
  <si>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</si>
  <si>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</si>
  <si>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</si>
  <si>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</si>
  <si>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</si>
  <si>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</si>
  <si>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</si>
  <si>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</si>
  <si>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</si>
  <si>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</si>
  <si>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</si>
  <si>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</si>
  <si>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</si>
  <si>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</si>
  <si>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</si>
  <si>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</si>
  <si>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</si>
  <si>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</si>
  <si>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</si>
  <si>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</si>
  <si>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</si>
  <si>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</si>
  <si>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</si>
  <si>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</si>
  <si>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</si>
  <si>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</si>
  <si>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</si>
  <si>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</si>
  <si>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</si>
  <si>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</si>
  <si>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</si>
  <si>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</si>
  <si>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</si>
  <si>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</si>
  <si>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</si>
  <si>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</si>
  <si>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</si>
  <si>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</si>
  <si>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</si>
  <si>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</si>
  <si>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</si>
  <si>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</si>
  <si>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</si>
  <si>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</si>
  <si>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</si>
  <si>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</si>
  <si>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</si>
  <si>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</si>
  <si>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</si>
  <si>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</si>
  <si>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</si>
  <si>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</si>
  <si>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</si>
  <si>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</si>
  <si>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</si>
  <si>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</si>
  <si>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</si>
  <si>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</si>
  <si>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</si>
  <si>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</si>
  <si>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</si>
  <si>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</si>
  <si>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</si>
  <si>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</si>
  <si>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</si>
  <si>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</si>
  <si>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</si>
  <si>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</si>
  <si>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</si>
  <si>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</si>
  <si>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</si>
  <si>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</si>
  <si>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</si>
  <si>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</si>
  <si>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</si>
  <si>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</si>
  <si>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</si>
  <si>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</si>
  <si>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</si>
  <si>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</si>
  <si>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</si>
  <si>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</si>
  <si>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</si>
  <si>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</si>
  <si>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</si>
  <si>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</si>
  <si>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</si>
  <si>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</si>
  <si>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</si>
  <si>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</si>
  <si>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</si>
  <si>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</si>
  <si>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</si>
  <si>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</si>
  <si>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</si>
  <si>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</si>
  <si>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</si>
  <si>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</si>
  <si>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</si>
  <si>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</si>
  <si>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</si>
  <si>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</si>
  <si>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</si>
  <si>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</si>
  <si>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</si>
  <si>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</si>
  <si>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</si>
  <si>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</si>
  <si>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</si>
  <si>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</si>
  <si>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</si>
  <si>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</si>
  <si>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</si>
  <si>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</si>
  <si>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</si>
  <si>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</si>
  <si>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</si>
  <si>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</si>
  <si>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</si>
  <si>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</si>
  <si>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</si>
  <si>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</si>
  <si>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</si>
  <si>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</si>
  <si>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</si>
  <si>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</si>
  <si>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</si>
  <si>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</si>
  <si>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</si>
  <si>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</si>
  <si>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</si>
  <si>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</si>
  <si>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</si>
  <si>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</si>
  <si>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</si>
  <si>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</si>
  <si>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</si>
  <si>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</si>
  <si>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</si>
  <si>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</si>
  <si>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</si>
  <si>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</si>
  <si>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</si>
  <si>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</si>
  <si>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</si>
  <si>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</si>
  <si>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</si>
  <si>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</si>
  <si>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</si>
  <si>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</si>
  <si>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</si>
  <si>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</si>
  <si>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</si>
  <si>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</si>
  <si>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</si>
  <si>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</si>
  <si>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</si>
  <si>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</si>
  <si>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</si>
  <si>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</si>
  <si>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</si>
  <si>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</si>
  <si>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</si>
  <si>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</si>
  <si>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</si>
  <si>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</si>
  <si>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</si>
  <si>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</si>
  <si>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</si>
  <si>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</si>
  <si>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</si>
  <si>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</si>
  <si>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</si>
  <si>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</si>
  <si>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</si>
  <si>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</si>
  <si>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</si>
  <si>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</si>
  <si>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</si>
  <si>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</si>
  <si>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</si>
  <si>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</si>
  <si>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</si>
  <si>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</si>
  <si>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</si>
  <si>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</si>
  <si>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</si>
  <si>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</si>
  <si>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</si>
  <si>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</si>
  <si>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</si>
  <si>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</si>
  <si>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</si>
  <si>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</si>
  <si>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</si>
  <si>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</si>
  <si>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</si>
  <si>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</si>
  <si>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</si>
  <si>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</si>
  <si>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</si>
  <si>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</si>
  <si>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</si>
  <si>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</si>
  <si>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</si>
  <si>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</si>
  <si>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</si>
  <si>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</si>
  <si>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</si>
  <si>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</si>
  <si>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</si>
  <si>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</si>
  <si>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</si>
  <si>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</si>
  <si>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</si>
  <si>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</si>
  <si>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</si>
  <si>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</si>
  <si>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</si>
  <si>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</si>
  <si>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</si>
  <si>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</si>
  <si>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</si>
  <si>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</si>
  <si>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</si>
  <si>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</si>
  <si>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</si>
  <si>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</si>
  <si>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</si>
  <si>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</si>
  <si>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</si>
  <si>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</si>
  <si>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</si>
  <si>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</si>
  <si>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</si>
  <si>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</si>
  <si>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</si>
  <si>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</si>
  <si>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</si>
  <si>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</si>
  <si>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</si>
  <si>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</si>
  <si>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</si>
  <si>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</si>
  <si>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</si>
  <si>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</si>
  <si>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</si>
  <si>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</si>
  <si>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</si>
  <si>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</si>
  <si>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</si>
  <si>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</si>
  <si>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</si>
  <si>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</si>
  <si>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</si>
  <si>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</si>
  <si>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</si>
  <si>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</si>
  <si>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</si>
  <si>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</si>
  <si>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</si>
  <si>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</si>
  <si>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</si>
  <si>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</si>
  <si>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</si>
  <si>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</si>
  <si>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</si>
  <si>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</si>
  <si>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</si>
  <si>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</si>
  <si>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</si>
  <si>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</si>
  <si>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</si>
  <si>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</si>
  <si>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</si>
  <si>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</si>
  <si>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</si>
  <si>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</si>
  <si>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</si>
  <si>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</si>
  <si>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</si>
  <si>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</si>
  <si>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</si>
  <si>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</si>
  <si>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</si>
  <si>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</si>
  <si>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</si>
  <si>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</si>
  <si>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</si>
  <si>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</si>
  <si>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</si>
  <si>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</si>
  <si>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</si>
  <si>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</si>
  <si>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</si>
  <si>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</si>
  <si>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</si>
  <si>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</si>
  <si>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</si>
  <si>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</si>
  <si>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</si>
  <si>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</si>
  <si>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</si>
  <si>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</si>
  <si>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</si>
  <si>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</si>
  <si>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</si>
  <si>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</si>
  <si>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</si>
  <si>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</si>
  <si>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</si>
  <si>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</si>
  <si>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</si>
  <si>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</si>
  <si>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</si>
  <si>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</si>
  <si>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</si>
  <si>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</si>
  <si>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</si>
  <si>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</si>
  <si>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</si>
  <si>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</si>
  <si>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</si>
  <si>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</si>
  <si>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</si>
  <si>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</si>
  <si>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</si>
  <si>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</si>
  <si>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</si>
  <si>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</si>
  <si>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</si>
  <si>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</si>
  <si>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</si>
  <si>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</si>
  <si>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</si>
  <si>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</si>
  <si>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</si>
  <si>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</si>
  <si>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</si>
  <si>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</si>
  <si>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</si>
  <si>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</si>
  <si>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</si>
  <si>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</si>
  <si>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</si>
  <si>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</si>
  <si>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</si>
  <si>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</si>
  <si>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</si>
  <si>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</si>
  <si>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</si>
  <si>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</si>
  <si>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</si>
  <si>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</si>
  <si>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</si>
  <si>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</si>
  <si>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</si>
  <si>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</si>
  <si>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</si>
  <si>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</si>
  <si>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</si>
  <si>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</si>
  <si>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</si>
  <si>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</si>
  <si>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</si>
  <si>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</si>
  <si>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</si>
  <si>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</si>
  <si>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</si>
  <si>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</si>
  <si>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</si>
  <si>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</si>
  <si>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</si>
  <si>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</si>
  <si>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</si>
  <si>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</si>
  <si>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</si>
  <si>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</si>
  <si>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</si>
  <si>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</si>
  <si>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</si>
  <si>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</si>
  <si>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</si>
  <si>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</si>
  <si>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</si>
  <si>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</si>
  <si>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</si>
  <si>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</si>
  <si>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</si>
  <si>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</si>
  <si>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</si>
  <si>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</si>
  <si>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</si>
  <si>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</si>
  <si>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</si>
  <si>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</si>
  <si>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</si>
  <si>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</si>
  <si>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</si>
  <si>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</si>
  <si>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</si>
  <si>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</si>
  <si>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</si>
  <si>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</si>
  <si>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</si>
  <si>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</si>
  <si>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</si>
  <si>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</si>
  <si>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</si>
  <si>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</si>
  <si>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</si>
  <si>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</si>
  <si>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</si>
  <si>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</si>
  <si>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</si>
  <si>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</si>
  <si>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</si>
  <si>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</si>
  <si>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</si>
  <si>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</si>
  <si>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</si>
  <si>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</si>
  <si>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</si>
  <si>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</si>
  <si>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</si>
  <si>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</si>
  <si>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</si>
  <si>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</si>
  <si>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</si>
  <si>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</si>
  <si>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</si>
  <si>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</si>
  <si>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</si>
  <si>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</si>
  <si>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</si>
  <si>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</si>
  <si>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</si>
  <si>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</si>
  <si>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</si>
  <si>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</si>
  <si>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</si>
  <si>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</si>
  <si>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</si>
  <si>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</si>
  <si>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</si>
  <si>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</si>
  <si>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</si>
  <si>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</si>
  <si>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</si>
  <si>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</si>
  <si>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</si>
  <si>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</si>
  <si>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</si>
  <si>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</si>
  <si>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</si>
  <si>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</si>
  <si>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</si>
  <si>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</si>
  <si>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</si>
  <si>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</si>
  <si>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</si>
  <si>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</si>
  <si>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</si>
  <si>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</si>
  <si>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</si>
  <si>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</si>
  <si>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</si>
  <si>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</si>
  <si>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</si>
  <si>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</si>
  <si>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</si>
  <si>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</si>
  <si>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</si>
  <si>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</si>
  <si>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</si>
  <si>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</si>
  <si>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</si>
  <si>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</si>
  <si>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</si>
  <si>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</si>
  <si>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</si>
  <si>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</si>
  <si>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</si>
  <si>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</si>
  <si>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</si>
  <si>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</si>
  <si>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</si>
  <si>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</si>
  <si>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</si>
  <si>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</si>
  <si>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</si>
  <si>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</si>
  <si>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</si>
  <si>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</si>
  <si>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</si>
  <si>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</si>
  <si>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</si>
  <si>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</si>
  <si>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</si>
  <si>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</si>
  <si>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</si>
  <si>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</si>
  <si>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</si>
  <si>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</si>
  <si>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</si>
  <si>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</si>
  <si>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</si>
  <si>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</si>
  <si>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</si>
  <si>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</si>
  <si>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</si>
  <si>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</si>
  <si>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</si>
  <si>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</si>
  <si>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</si>
  <si>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</si>
  <si>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</si>
  <si>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</si>
  <si>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</si>
  <si>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</si>
  <si>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</si>
  <si>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</si>
  <si>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</si>
  <si>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</si>
  <si>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</si>
  <si>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</si>
  <si>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</si>
  <si>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</si>
  <si>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</si>
  <si>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</si>
  <si>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</si>
  <si>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</si>
  <si>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</si>
  <si>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</si>
  <si>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</si>
  <si>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</si>
  <si>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</si>
  <si>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</si>
  <si>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</si>
  <si>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</si>
  <si>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</si>
  <si>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</si>
  <si>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</si>
  <si>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</si>
  <si>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</si>
  <si>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</si>
  <si>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</si>
  <si>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</si>
  <si>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</si>
  <si>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</si>
  <si>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</si>
  <si>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</si>
  <si>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</si>
  <si>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</si>
  <si>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</si>
  <si>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</si>
  <si>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</si>
  <si>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</si>
  <si>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</si>
  <si>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</si>
  <si>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</si>
  <si>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</si>
  <si>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</si>
  <si>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</si>
  <si>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</si>
  <si>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</si>
  <si>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</si>
  <si>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</si>
  <si>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</si>
  <si>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</si>
  <si>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</si>
  <si>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</si>
  <si>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</si>
  <si>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</si>
  <si>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</si>
  <si>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</si>
  <si>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</si>
  <si>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</si>
  <si>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</si>
  <si>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</si>
  <si>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</si>
  <si>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</si>
  <si>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</si>
  <si>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</si>
  <si>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</si>
  <si>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</si>
  <si>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</si>
  <si>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</si>
  <si>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</si>
  <si>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</si>
  <si>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</si>
  <si>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</si>
  <si>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</si>
  <si>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</si>
  <si>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</si>
  <si>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</si>
  <si>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</si>
  <si>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</si>
  <si>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</si>
  <si>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</si>
  <si>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</si>
  <si>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</si>
  <si>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</si>
  <si>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</si>
  <si>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</si>
  <si>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</si>
  <si>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</si>
  <si>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</si>
  <si>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</si>
  <si>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</si>
  <si>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</si>
  <si>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</si>
  <si>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</si>
  <si>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</si>
  <si>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</si>
  <si>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</si>
  <si>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</si>
  <si>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</si>
  <si>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</si>
  <si>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</si>
  <si>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</si>
  <si>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</si>
  <si>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</si>
  <si>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</si>
  <si>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</si>
  <si>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</si>
  <si>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</si>
  <si>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</si>
  <si>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</si>
  <si>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</si>
  <si>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</si>
  <si>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</si>
  <si>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</si>
  <si>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</si>
  <si>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</si>
  <si>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</si>
  <si>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</si>
  <si>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</si>
  <si>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</si>
  <si>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</si>
  <si>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</si>
  <si>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</si>
  <si>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</si>
  <si>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</si>
  <si>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</si>
  <si>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</si>
  <si>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</si>
  <si>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</si>
  <si>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</si>
  <si>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</si>
  <si>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</si>
  <si>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</si>
  <si>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</si>
  <si>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</si>
  <si>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</si>
  <si>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</si>
  <si>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</si>
  <si>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</si>
  <si>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</si>
  <si>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</si>
  <si>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</si>
  <si>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</si>
  <si>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</si>
  <si>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</si>
  <si>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</si>
  <si>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</si>
  <si>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</si>
  <si>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</si>
  <si>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</si>
  <si>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</si>
  <si>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</si>
  <si>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</si>
  <si>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</si>
  <si>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</si>
  <si>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</si>
  <si>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</si>
  <si>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</si>
  <si>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</si>
  <si>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</si>
  <si>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</si>
  <si>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</si>
  <si>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</si>
  <si>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</si>
  <si>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</si>
  <si>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</si>
  <si>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</si>
  <si>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</si>
  <si>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</si>
  <si>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</si>
  <si>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</si>
  <si>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</si>
  <si>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</si>
  <si>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</si>
  <si>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</si>
  <si>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</si>
  <si>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</si>
  <si>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</si>
  <si>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</si>
  <si>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</si>
  <si>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</si>
  <si>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</si>
  <si>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</si>
  <si>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</si>
  <si>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</si>
  <si>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</si>
  <si>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</si>
  <si>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</si>
  <si>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</si>
  <si>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</si>
  <si>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</si>
  <si>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</si>
  <si>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</si>
  <si>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</si>
  <si>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</si>
  <si>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</si>
  <si>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</si>
  <si>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</si>
  <si>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</si>
  <si>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</si>
  <si>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</si>
  <si>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</si>
  <si>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</si>
  <si>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</si>
  <si>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</si>
  <si>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</si>
  <si>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</si>
  <si>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</si>
  <si>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</si>
  <si>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</si>
  <si>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</si>
  <si>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</si>
  <si>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</si>
  <si>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</si>
  <si>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</si>
  <si>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</si>
  <si>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</si>
  <si>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</si>
  <si>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</si>
  <si>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</si>
  <si>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</si>
  <si>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</si>
  <si>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</si>
  <si>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</si>
  <si>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</si>
  <si>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</si>
  <si>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</si>
  <si>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</si>
  <si>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</si>
  <si>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</si>
  <si>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</si>
  <si>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</si>
  <si>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</si>
  <si>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</si>
  <si>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</si>
  <si>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</si>
  <si>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</si>
  <si>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</si>
  <si>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</si>
  <si>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</si>
  <si>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</si>
  <si>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</si>
  <si>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</si>
  <si>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</si>
  <si>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</si>
  <si>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</si>
  <si>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</si>
  <si>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</si>
  <si>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</si>
  <si>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</si>
  <si>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</si>
  <si>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</si>
  <si>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</si>
  <si>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</si>
  <si>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</si>
  <si>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</si>
  <si>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</si>
  <si>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</si>
  <si>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</si>
  <si>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</si>
  <si>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</si>
  <si>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</si>
  <si>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</si>
  <si>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</si>
  <si>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</si>
  <si>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</si>
  <si>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</si>
  <si>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</si>
  <si>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</si>
  <si>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</si>
  <si>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</si>
  <si>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</si>
  <si>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</si>
  <si>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</si>
  <si>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</si>
  <si>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</si>
  <si>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</si>
  <si>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</si>
  <si>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</si>
  <si>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</si>
  <si>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</si>
  <si>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</si>
  <si>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</si>
  <si>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</si>
  <si>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</si>
  <si>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</si>
  <si>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</si>
  <si>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</si>
  <si>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</si>
  <si>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</si>
  <si>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</si>
  <si>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</si>
  <si>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</si>
  <si>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</si>
  <si>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</si>
  <si>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</si>
  <si>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</si>
  <si>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</si>
  <si>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</si>
  <si>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</si>
  <si>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</si>
  <si>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</si>
  <si>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</si>
  <si>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</si>
  <si>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</si>
  <si>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</si>
  <si>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</si>
  <si>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</si>
  <si>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</si>
  <si>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</si>
  <si>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</si>
  <si>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</si>
  <si>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</si>
  <si>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</si>
  <si>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</si>
  <si>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</si>
  <si>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</si>
  <si>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</si>
  <si>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</si>
  <si>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</si>
  <si>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</si>
  <si>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</si>
  <si>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</si>
  <si>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</si>
  <si>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</si>
  <si>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</si>
  <si>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</si>
  <si>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</si>
  <si>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</si>
  <si>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</si>
  <si>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</si>
  <si>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</si>
  <si>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</si>
  <si>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</si>
  <si>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</si>
  <si>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</si>
  <si>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</si>
  <si>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</si>
  <si>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</si>
  <si>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</si>
  <si>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</si>
  <si>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</si>
  <si>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</si>
  <si>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</si>
  <si>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</si>
  <si>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</si>
  <si>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</si>
  <si>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</si>
  <si>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</si>
  <si>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</si>
  <si>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</si>
  <si>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</si>
  <si>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</si>
  <si>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</si>
  <si>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</si>
  <si>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</si>
  <si>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</si>
  <si>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</si>
  <si>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</si>
  <si>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</si>
  <si>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</si>
  <si>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</si>
  <si>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</si>
  <si>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</si>
  <si>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</si>
  <si>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</si>
  <si>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</si>
  <si>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</si>
  <si>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</si>
  <si>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</si>
  <si>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</si>
  <si>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</si>
  <si>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</si>
  <si>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</si>
  <si>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</si>
  <si>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</si>
  <si>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</si>
  <si>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</si>
  <si>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</si>
  <si>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</si>
  <si>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</si>
  <si>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</si>
  <si>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</si>
  <si>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</si>
  <si>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</si>
  <si>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</si>
  <si>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</si>
  <si>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</si>
  <si>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</si>
  <si>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</si>
  <si>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</si>
  <si>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</si>
  <si>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</si>
  <si>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</si>
  <si>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</si>
  <si>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</si>
  <si>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</si>
  <si>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</si>
  <si>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</si>
  <si>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</si>
  <si>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</si>
  <si>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</si>
  <si>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</si>
  <si>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</si>
  <si>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</si>
  <si>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</si>
  <si>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</si>
  <si>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</si>
  <si>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</si>
  <si>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</si>
  <si>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</si>
  <si>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</si>
  <si>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</si>
  <si>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</si>
  <si>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</si>
  <si>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</si>
  <si>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</si>
  <si>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</si>
  <si>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</si>
  <si>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</si>
  <si>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</si>
  <si>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</si>
  <si>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</si>
  <si>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</si>
  <si>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</si>
  <si>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</si>
  <si>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</si>
  <si>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</si>
  <si>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</si>
  <si>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</si>
  <si>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</si>
  <si>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</si>
  <si>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</si>
  <si>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</si>
  <si>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</si>
  <si>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</si>
  <si>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</si>
  <si>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</si>
  <si>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</si>
  <si>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</si>
  <si>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</si>
  <si>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</si>
  <si>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</si>
  <si>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</si>
  <si>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</si>
  <si>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</si>
  <si>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</si>
  <si>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</si>
  <si>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</si>
  <si>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</si>
  <si>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</si>
  <si>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</si>
  <si>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</si>
  <si>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</si>
  <si>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</si>
  <si>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</si>
  <si>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</si>
  <si>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</si>
  <si>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</si>
  <si>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</si>
  <si>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</si>
  <si>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</si>
  <si>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</si>
  <si>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</si>
  <si>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</si>
  <si>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</si>
  <si>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</si>
  <si>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</si>
  <si>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</si>
  <si>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</si>
  <si>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</si>
  <si>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</si>
  <si>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</si>
  <si>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</si>
  <si>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</si>
  <si>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</si>
  <si>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</si>
  <si>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</si>
  <si>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</si>
  <si>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</si>
  <si>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</si>
  <si>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</si>
  <si>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</si>
  <si>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</si>
  <si>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</si>
  <si>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</si>
  <si>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</si>
  <si>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</si>
  <si>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</si>
  <si>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</si>
  <si>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</si>
  <si>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</si>
  <si>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</si>
  <si>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</si>
  <si>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</si>
  <si>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</si>
  <si>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</si>
  <si>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</si>
  <si>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</si>
  <si>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</si>
  <si>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</si>
  <si>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</si>
  <si>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</si>
  <si>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</si>
  <si>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</si>
  <si>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</si>
  <si>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</si>
  <si>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</si>
  <si>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</si>
  <si>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</si>
  <si>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</si>
  <si>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</si>
  <si>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</si>
  <si>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</si>
  <si>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</si>
  <si>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</si>
  <si>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</si>
  <si>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</si>
  <si>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</si>
  <si>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</si>
  <si>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</si>
  <si>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</si>
  <si>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</si>
  <si>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</si>
  <si>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</si>
  <si>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</si>
  <si>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</si>
  <si>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</si>
  <si>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</si>
  <si>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</si>
  <si>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</si>
  <si>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</si>
  <si>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</si>
  <si>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</si>
  <si>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</si>
  <si>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</si>
  <si>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</si>
  <si>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</si>
  <si>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</si>
  <si>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</si>
  <si>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</si>
  <si>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</si>
  <si>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</si>
  <si>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</si>
  <si>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</si>
  <si>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</si>
  <si>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</si>
  <si>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</si>
  <si>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</si>
  <si>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</si>
  <si>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</si>
  <si>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</si>
  <si>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</si>
  <si>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</si>
  <si>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</si>
  <si>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</si>
  <si>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</si>
  <si>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</si>
  <si>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</si>
  <si>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</si>
  <si>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</si>
  <si>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</si>
  <si>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</si>
  <si>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</si>
  <si>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</si>
  <si>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</si>
  <si>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</si>
  <si>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</si>
  <si>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</si>
  <si>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</si>
  <si>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</si>
  <si>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</si>
  <si>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</si>
  <si>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</si>
  <si>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</si>
  <si>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</si>
  <si>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</si>
  <si>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</si>
  <si>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</si>
  <si>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</si>
  <si>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</si>
  <si>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</si>
  <si>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</si>
  <si>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</si>
  <si>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</si>
  <si>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</si>
  <si>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</si>
  <si>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</si>
  <si>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</si>
  <si>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</si>
  <si>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</si>
  <si>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</si>
  <si>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</si>
  <si>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</si>
  <si>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</si>
  <si>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</si>
  <si>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</si>
  <si>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</si>
  <si>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</si>
  <si>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</si>
  <si>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</si>
  <si>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</si>
  <si>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</si>
  <si>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</si>
  <si>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</si>
  <si>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</si>
  <si>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</si>
  <si>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</si>
  <si>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</si>
  <si>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</si>
  <si>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</si>
  <si>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</si>
  <si>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</si>
  <si>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</si>
  <si>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</si>
  <si>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</si>
  <si>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</si>
  <si>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</si>
  <si>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</si>
  <si>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</si>
  <si>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</si>
  <si>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</si>
  <si>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</si>
  <si>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</si>
  <si>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</si>
  <si>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</si>
  <si>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</si>
  <si>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</si>
  <si>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</si>
  <si>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</si>
  <si>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</si>
  <si>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</si>
  <si>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</si>
  <si>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</si>
  <si>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</si>
  <si>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</si>
  <si>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</si>
  <si>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</si>
  <si>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</si>
  <si>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</si>
  <si>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</si>
  <si>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</si>
  <si>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</si>
  <si>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</si>
  <si>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</si>
  <si>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</si>
  <si>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</si>
  <si>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</si>
  <si>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</si>
  <si>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</si>
  <si>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</si>
  <si>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</si>
  <si>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</si>
  <si>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</si>
  <si>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</si>
  <si>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</si>
  <si>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</si>
  <si>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</si>
  <si>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</si>
  <si>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</si>
  <si>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</si>
  <si>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</si>
  <si>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</si>
  <si>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</si>
  <si>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</si>
  <si>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</si>
  <si>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</si>
  <si>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</si>
  <si>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</si>
  <si>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</si>
  <si>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</si>
  <si>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</si>
  <si>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</si>
  <si>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</si>
  <si>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</si>
  <si>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</si>
  <si>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</si>
  <si>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</si>
  <si>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</si>
  <si>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</si>
  <si>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</si>
  <si>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</si>
  <si>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</si>
  <si>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</si>
  <si>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</si>
  <si>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</si>
  <si>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</si>
  <si>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</si>
  <si>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</si>
  <si>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</si>
  <si>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</si>
  <si>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</si>
  <si>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</si>
  <si>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</si>
  <si>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</si>
  <si>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</si>
  <si>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</si>
  <si>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</si>
  <si>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</si>
  <si>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</si>
  <si>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</si>
  <si>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</si>
  <si>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</si>
  <si>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</si>
  <si>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</si>
  <si>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</si>
  <si>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</si>
  <si>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</si>
  <si>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</si>
  <si>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</si>
  <si>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</si>
  <si>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</si>
  <si>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</si>
  <si>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</si>
  <si>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</si>
  <si>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</si>
  <si>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</si>
  <si>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</si>
  <si>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</si>
  <si>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</si>
  <si>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</si>
  <si>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</si>
  <si>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</si>
  <si>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</si>
  <si>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</si>
  <si>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</si>
  <si>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</si>
  <si>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</si>
  <si>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</si>
  <si>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</si>
  <si>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</si>
  <si>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</si>
  <si>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</si>
  <si>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</si>
  <si>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</si>
  <si>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</si>
  <si>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</si>
  <si>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</si>
  <si>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</si>
  <si>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</si>
  <si>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</si>
  <si>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</si>
  <si>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</si>
  <si>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</si>
  <si>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</si>
  <si>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</si>
  <si>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</si>
  <si>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</si>
  <si>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</si>
  <si>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</si>
  <si>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</si>
  <si>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</si>
  <si>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</si>
  <si>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</si>
  <si>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</si>
  <si>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</si>
  <si>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</si>
  <si>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</si>
  <si>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</si>
  <si>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</si>
  <si>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</si>
  <si>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</si>
  <si>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</si>
  <si>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</si>
  <si>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</si>
  <si>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</si>
  <si>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</si>
  <si>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</si>
  <si>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</si>
  <si>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</si>
  <si>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</si>
  <si>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</si>
  <si>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</si>
  <si>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</si>
  <si>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</si>
  <si>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</si>
  <si>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</si>
  <si>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</si>
  <si>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</si>
  <si>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</si>
  <si>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</si>
  <si>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</si>
  <si>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</si>
  <si>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</si>
  <si>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</si>
  <si>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</si>
  <si>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</si>
  <si>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</si>
  <si>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</si>
  <si>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</si>
  <si>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</si>
  <si>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</si>
  <si>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</si>
  <si>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</si>
  <si>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</si>
  <si>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</si>
  <si>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</si>
  <si>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</si>
  <si>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</si>
  <si>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</si>
  <si>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</si>
  <si>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</si>
  <si>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</si>
  <si>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</si>
  <si>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</si>
  <si>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</si>
  <si>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</si>
  <si>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</si>
  <si>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</si>
  <si>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</si>
  <si>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</si>
  <si>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</si>
  <si>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</si>
  <si>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</si>
  <si>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</si>
  <si>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</si>
  <si>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</si>
  <si>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</si>
  <si>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</si>
  <si>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</si>
  <si>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</si>
  <si>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</si>
  <si>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</si>
  <si>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</si>
  <si>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</si>
  <si>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</si>
  <si>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</si>
  <si>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</si>
  <si>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</si>
  <si>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</si>
  <si>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</si>
  <si>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</si>
  <si>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</si>
  <si>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</si>
  <si>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</si>
  <si>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</si>
  <si>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</si>
  <si>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</si>
  <si>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</si>
  <si>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</si>
  <si>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</si>
  <si>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</si>
  <si>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</si>
  <si>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</si>
  <si>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</si>
  <si>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</si>
  <si>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</si>
  <si>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</si>
  <si>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</si>
  <si>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</si>
  <si>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</si>
  <si>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</si>
  <si>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</si>
  <si>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</si>
  <si>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</si>
  <si>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</si>
  <si>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</si>
  <si>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</si>
  <si>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</si>
  <si>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</si>
  <si>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</si>
  <si>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</si>
  <si>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</si>
  <si>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</si>
  <si>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</si>
  <si>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</si>
  <si>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</si>
  <si>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</si>
  <si>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</si>
  <si>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</si>
  <si>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</si>
  <si>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</si>
  <si>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</si>
  <si>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</si>
  <si>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</si>
  <si>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</si>
  <si>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</si>
  <si>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</si>
  <si>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</si>
  <si>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</si>
  <si>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</si>
  <si>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</si>
  <si>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</si>
  <si>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</si>
  <si>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</si>
  <si>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</si>
  <si>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</si>
  <si>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</si>
  <si>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</si>
  <si>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</si>
  <si>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</si>
  <si>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</si>
  <si>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</si>
  <si>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</si>
  <si>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</si>
  <si>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</si>
  <si>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</si>
  <si>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</si>
  <si>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</si>
  <si>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</si>
  <si>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</si>
  <si>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</si>
  <si>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</si>
  <si>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</si>
  <si>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</si>
  <si>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</si>
  <si>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</si>
  <si>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</si>
  <si>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</si>
  <si>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</si>
  <si>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</si>
  <si>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</si>
  <si>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</si>
  <si>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</si>
  <si>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</si>
  <si>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</si>
  <si>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</si>
  <si>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</si>
  <si>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</si>
  <si>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</si>
  <si>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</si>
  <si>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</si>
  <si>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</si>
  <si>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</si>
  <si>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</si>
  <si>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</si>
  <si>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</si>
  <si>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</si>
  <si>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</si>
  <si>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</si>
  <si>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</si>
  <si>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</si>
  <si>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</si>
  <si>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</si>
  <si>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</si>
  <si>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</si>
  <si>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</si>
  <si>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</si>
  <si>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</si>
  <si>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</si>
  <si>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</si>
  <si>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</si>
  <si>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</si>
  <si>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</si>
  <si>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</si>
  <si>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</si>
  <si>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</si>
  <si>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</si>
  <si>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</si>
  <si>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</si>
  <si>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</si>
  <si>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</si>
  <si>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</si>
  <si>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</si>
  <si>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</si>
  <si>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</si>
  <si>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</si>
  <si>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</si>
  <si>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</si>
  <si>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</si>
  <si>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</si>
  <si>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</si>
  <si>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</si>
  <si>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</si>
  <si>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</si>
  <si>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</si>
  <si>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</si>
  <si>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</si>
  <si>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</si>
  <si>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</si>
  <si>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</si>
  <si>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</si>
  <si>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</si>
  <si>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</si>
  <si>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</si>
  <si>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</si>
  <si>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</si>
  <si>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</si>
  <si>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</si>
  <si>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</si>
  <si>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</si>
  <si>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</si>
  <si>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</si>
  <si>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</si>
  <si>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</si>
  <si>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</si>
  <si>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</si>
  <si>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</si>
  <si>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</si>
  <si>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</si>
  <si>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</si>
  <si>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</si>
  <si>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</si>
  <si>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</si>
  <si>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</si>
  <si>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</si>
  <si>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</si>
  <si>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</si>
  <si>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</si>
  <si>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</si>
  <si>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</si>
  <si>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</si>
  <si>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</si>
  <si>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</si>
  <si>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</si>
  <si>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</si>
  <si>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</si>
  <si>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</si>
  <si>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</si>
  <si>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</si>
  <si>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</si>
  <si>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</si>
  <si>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</si>
  <si>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</si>
  <si>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</si>
  <si>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</si>
  <si>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</si>
  <si>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</si>
  <si>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</si>
  <si>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</si>
  <si>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</si>
  <si>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</si>
  <si>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</si>
  <si>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</si>
  <si>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</si>
  <si>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</si>
  <si>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</si>
  <si>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</si>
  <si>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</si>
  <si>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</si>
  <si>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</si>
  <si>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</si>
  <si>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</si>
  <si>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</si>
  <si>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</si>
  <si>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</si>
  <si>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</si>
  <si>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</si>
  <si>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</si>
  <si>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</si>
  <si>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</si>
  <si>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</si>
  <si>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</si>
  <si>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</si>
  <si>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</si>
  <si>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</si>
  <si>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</si>
  <si>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</si>
  <si>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</si>
  <si>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</si>
  <si>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</si>
  <si>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</si>
  <si>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</si>
  <si>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</si>
  <si>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</si>
  <si>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</si>
  <si>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</si>
  <si>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</si>
  <si>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</si>
  <si>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</si>
  <si>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</si>
  <si>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</si>
  <si>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</si>
  <si>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</si>
  <si>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</si>
  <si>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</si>
  <si>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</si>
  <si>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</si>
  <si>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</si>
  <si>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</si>
  <si>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</si>
  <si>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</si>
  <si>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</si>
  <si>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</si>
  <si>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</si>
  <si>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</si>
  <si>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</si>
  <si>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</si>
  <si>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</si>
  <si>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</si>
  <si>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</si>
  <si>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</si>
  <si>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</si>
  <si>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</si>
  <si>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</si>
  <si>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</si>
  <si>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</si>
  <si>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</si>
  <si>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</si>
  <si>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</si>
  <si>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</si>
  <si>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</si>
  <si>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</si>
  <si>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</si>
  <si>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</si>
  <si>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</si>
  <si>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</si>
  <si>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</si>
  <si>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</si>
  <si>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</si>
  <si>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</si>
  <si>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</si>
  <si>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</si>
  <si>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</si>
  <si>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</si>
  <si>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</si>
  <si>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</si>
  <si>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</si>
  <si>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</si>
  <si>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</si>
  <si>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</si>
  <si>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</si>
  <si>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</si>
  <si>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</si>
  <si>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</si>
  <si>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</si>
  <si>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</si>
  <si>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</si>
  <si>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</si>
  <si>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</si>
  <si>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</si>
  <si>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</si>
  <si>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</si>
  <si>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</si>
  <si>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</si>
  <si>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</si>
  <si>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</si>
  <si>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</si>
  <si>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</si>
  <si>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</si>
  <si>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</si>
  <si>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</si>
  <si>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</si>
  <si>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</si>
  <si>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</si>
  <si>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</si>
  <si>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</si>
  <si>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</si>
  <si>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</si>
  <si>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</si>
  <si>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</si>
  <si>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</si>
  <si>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</si>
  <si>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</si>
  <si>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</si>
  <si>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</si>
  <si>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</si>
  <si>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</si>
  <si>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</si>
  <si>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</si>
  <si>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</si>
  <si>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</si>
  <si>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</si>
  <si>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</si>
  <si>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</si>
  <si>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</si>
  <si>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</si>
  <si>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</si>
  <si>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</si>
  <si>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</si>
  <si>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</si>
  <si>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</si>
  <si>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</si>
  <si>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</si>
  <si>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</si>
  <si>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</si>
  <si>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</si>
  <si>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</si>
  <si>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</si>
  <si>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</si>
  <si>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</si>
  <si>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</si>
  <si>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</si>
  <si>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</si>
  <si>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</si>
  <si>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</si>
  <si>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</si>
  <si>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</si>
  <si>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</si>
  <si>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</si>
  <si>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</si>
  <si>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</si>
  <si>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</si>
  <si>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</si>
  <si>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</si>
  <si>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</si>
  <si>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</si>
  <si>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</si>
  <si>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</si>
  <si>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</si>
  <si>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</si>
  <si>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</si>
  <si>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</si>
  <si>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</si>
  <si>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</si>
  <si>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</si>
  <si>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</si>
  <si>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</si>
  <si>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</si>
  <si>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</si>
  <si>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</si>
  <si>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</si>
  <si>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</si>
  <si>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</si>
  <si>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</si>
  <si>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</si>
  <si>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</si>
  <si>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</si>
  <si>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</si>
  <si>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</si>
  <si>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</si>
  <si>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</si>
  <si>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</si>
  <si>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</si>
  <si>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</si>
  <si>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</si>
  <si>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</si>
  <si>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</si>
  <si>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</si>
  <si>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</si>
  <si>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</si>
  <si>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</si>
  <si>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</si>
  <si>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</si>
  <si>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</si>
  <si>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</si>
  <si>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</si>
  <si>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</si>
  <si>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</si>
  <si>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</si>
  <si>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</si>
  <si>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</si>
  <si>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</si>
  <si>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</si>
  <si>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</si>
  <si>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</si>
  <si>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</si>
  <si>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</si>
  <si>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</si>
  <si>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</si>
  <si>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</si>
  <si>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</si>
  <si>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</si>
  <si>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</si>
  <si>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</si>
  <si>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</si>
  <si>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</si>
  <si>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</si>
  <si>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</si>
  <si>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</si>
  <si>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</si>
  <si>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</si>
  <si>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</si>
  <si>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</si>
  <si>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</si>
  <si>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</si>
  <si>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</si>
  <si>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</si>
  <si>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</si>
  <si>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</si>
  <si>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</si>
  <si>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</si>
  <si>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</si>
  <si>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</si>
  <si>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</si>
  <si>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</si>
  <si>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</si>
  <si>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</si>
  <si>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</si>
  <si>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</si>
  <si>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</si>
  <si>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</si>
  <si>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</si>
  <si>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</si>
  <si>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</si>
  <si>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</si>
  <si>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</si>
  <si>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</si>
  <si>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</si>
  <si>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</si>
  <si>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</si>
  <si>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</si>
  <si>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</si>
  <si>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</si>
  <si>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</si>
  <si>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</si>
  <si>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</si>
  <si>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</si>
  <si>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</si>
  <si>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</si>
  <si>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</si>
  <si>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</si>
  <si>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</si>
  <si>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</si>
  <si>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</si>
  <si>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</si>
  <si>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</si>
  <si>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</si>
  <si>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</si>
  <si>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</si>
  <si>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</si>
  <si>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</si>
  <si>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</si>
  <si>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</si>
  <si>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</si>
  <si>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</si>
  <si>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</si>
  <si>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</si>
  <si>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</si>
  <si>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</si>
  <si>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</si>
  <si>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</si>
  <si>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</si>
  <si>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</si>
  <si>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</si>
  <si>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</si>
  <si>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</si>
  <si>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</si>
  <si>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</si>
  <si>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</si>
  <si>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</si>
  <si>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</si>
  <si>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</si>
  <si>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</si>
  <si>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</si>
  <si>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</si>
  <si>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</si>
  <si>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</si>
  <si>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</si>
  <si>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</si>
  <si>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</si>
  <si>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</si>
  <si>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</si>
  <si>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</si>
  <si>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</si>
  <si>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</si>
  <si>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</si>
  <si>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</si>
  <si>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</si>
  <si>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</si>
  <si>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</si>
  <si>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</si>
  <si>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</si>
  <si>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</si>
  <si>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</si>
  <si>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</si>
  <si>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</si>
  <si>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</si>
  <si>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</si>
  <si>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</si>
  <si>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</si>
  <si>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</si>
  <si>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</si>
  <si>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</si>
  <si>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</si>
  <si>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</si>
  <si>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</si>
  <si>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</si>
  <si>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</si>
  <si>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</si>
  <si>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</si>
  <si>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</si>
  <si>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</si>
  <si>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</si>
  <si>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</si>
  <si>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</si>
  <si>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</si>
  <si>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</si>
  <si>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</si>
  <si>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</si>
  <si>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</si>
  <si>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</si>
  <si>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</si>
  <si>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</si>
  <si>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</si>
  <si>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</si>
  <si>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</si>
  <si>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</si>
  <si>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</si>
  <si>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</si>
  <si>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</si>
  <si>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</si>
  <si>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</si>
  <si>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</si>
  <si>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</si>
  <si>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</si>
  <si>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</si>
  <si>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</si>
  <si>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</si>
  <si>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</si>
  <si>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</si>
  <si>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</si>
  <si>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</si>
  <si>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</si>
  <si>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</si>
  <si>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</si>
  <si>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</si>
  <si>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</si>
  <si>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</si>
  <si>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</si>
  <si>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</si>
  <si>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</si>
  <si>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</si>
  <si>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</si>
  <si>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</si>
  <si>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</si>
  <si>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</si>
  <si>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</si>
  <si>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</si>
  <si>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</si>
  <si>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</si>
  <si>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</si>
  <si>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</si>
  <si>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</si>
  <si>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</si>
  <si>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</si>
  <si>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</si>
  <si>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</si>
  <si>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</si>
  <si>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</si>
  <si>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</si>
  <si>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</si>
  <si>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</si>
  <si>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</si>
  <si>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</si>
  <si>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</si>
  <si>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</si>
  <si>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</si>
  <si>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</si>
  <si>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</si>
  <si>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</si>
  <si>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</si>
  <si>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</si>
  <si>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</si>
  <si>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</si>
  <si>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</si>
  <si>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</si>
  <si>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</si>
  <si>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</si>
  <si>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</si>
  <si>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</si>
  <si>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</si>
  <si>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</si>
  <si>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</si>
  <si>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</si>
  <si>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</si>
  <si>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</si>
  <si>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</si>
  <si>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</si>
  <si>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</si>
  <si>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</si>
  <si>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</si>
  <si>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</si>
  <si>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</si>
  <si>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</si>
  <si>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</si>
  <si>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</si>
  <si>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</si>
  <si>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</si>
  <si>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</si>
  <si>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</si>
  <si>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</si>
  <si>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</si>
  <si>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</si>
  <si>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</si>
  <si>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</si>
  <si>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</si>
  <si>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</si>
  <si>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</si>
  <si>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</si>
  <si>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</si>
  <si>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</si>
  <si>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</si>
  <si>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</si>
  <si>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</si>
  <si>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</si>
  <si>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</si>
  <si>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</si>
  <si>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</si>
  <si>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</si>
  <si>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</si>
  <si>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</si>
  <si>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</si>
  <si>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</si>
  <si>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</si>
  <si>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</si>
  <si>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</si>
  <si>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</si>
  <si>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</si>
  <si>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</si>
  <si>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</si>
  <si>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</si>
  <si>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</si>
  <si>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</si>
  <si>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</si>
  <si>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</si>
  <si>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</si>
  <si>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</si>
  <si>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</si>
  <si>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</si>
  <si>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</si>
  <si>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</si>
  <si>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</si>
  <si>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</si>
  <si>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</si>
  <si>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</si>
  <si>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</si>
  <si>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</si>
  <si>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</si>
  <si>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</si>
  <si>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</si>
  <si>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</si>
  <si>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</si>
  <si>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</si>
  <si>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</si>
  <si>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</si>
  <si>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</si>
  <si>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</si>
  <si>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</si>
  <si>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</si>
  <si>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</si>
  <si>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</si>
  <si>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</si>
  <si>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</si>
  <si>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</si>
  <si>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</si>
  <si>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</si>
  <si>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</si>
  <si>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</si>
  <si>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</si>
  <si>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</si>
  <si>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</si>
  <si>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</si>
  <si>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</si>
  <si>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</si>
  <si>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</si>
  <si>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</si>
  <si>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</si>
  <si>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</si>
  <si>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</si>
  <si>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</si>
  <si>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</si>
  <si>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</si>
  <si>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</si>
  <si>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</si>
  <si>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</si>
  <si>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</si>
  <si>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</si>
  <si>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</si>
  <si>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</si>
  <si>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</si>
  <si>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</si>
  <si>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</si>
  <si>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</si>
  <si>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</si>
  <si>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</si>
  <si>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</si>
  <si>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</si>
  <si>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</si>
  <si>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</si>
  <si>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</si>
  <si>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</si>
  <si>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</si>
  <si>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</si>
  <si>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</si>
  <si>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</si>
  <si>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</si>
  <si>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</si>
  <si>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</si>
  <si>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</si>
  <si>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</si>
  <si>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</si>
  <si>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</si>
  <si>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</si>
  <si>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</si>
  <si>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</si>
  <si>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</si>
  <si>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</si>
  <si>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</si>
  <si>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</si>
  <si>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</si>
  <si>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</si>
  <si>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</si>
  <si>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</si>
  <si>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</si>
  <si>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</si>
  <si>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</si>
  <si>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</si>
  <si>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</si>
  <si>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</si>
  <si>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</si>
  <si>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</si>
  <si>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</si>
  <si>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</si>
  <si>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</si>
  <si>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</si>
  <si>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</si>
  <si>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</si>
  <si>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</si>
  <si>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</si>
  <si>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</si>
  <si>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</si>
  <si>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</si>
  <si>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</si>
  <si>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</si>
  <si>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</si>
  <si>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</si>
  <si>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</si>
  <si>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</si>
  <si>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</si>
  <si>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</si>
  <si>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</si>
  <si>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</si>
  <si>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</si>
  <si>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</si>
  <si>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</si>
  <si>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</si>
  <si>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</si>
  <si>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</si>
  <si>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</si>
  <si>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</si>
  <si>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</si>
  <si>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</si>
  <si>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</si>
  <si>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</si>
  <si>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</si>
  <si>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</si>
  <si>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</si>
  <si>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</si>
  <si>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</si>
  <si>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</si>
  <si>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</si>
  <si>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</si>
  <si>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</si>
  <si>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</si>
  <si>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</si>
  <si>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</si>
  <si>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</si>
  <si>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</si>
  <si>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</si>
  <si>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</si>
  <si>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</si>
  <si>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</si>
  <si>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</si>
  <si>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</si>
  <si>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</si>
  <si>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</si>
  <si>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</si>
  <si>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</si>
  <si>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</si>
  <si>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</si>
  <si>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</si>
  <si>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</si>
  <si>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</si>
  <si>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</si>
  <si>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</si>
  <si>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</si>
  <si>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</si>
  <si>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</si>
  <si>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</si>
  <si>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</si>
  <si>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</si>
  <si>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</si>
  <si>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</si>
  <si>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</si>
  <si>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</si>
  <si>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</si>
  <si>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</si>
  <si>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</si>
  <si>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</si>
  <si>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</si>
  <si>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</si>
  <si>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</si>
  <si>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</si>
  <si>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</si>
  <si>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</si>
  <si>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</si>
  <si>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</si>
  <si>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</si>
  <si>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</si>
  <si>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</si>
  <si>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</si>
  <si>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</si>
  <si>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</si>
  <si>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</si>
  <si>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</si>
  <si>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</si>
  <si>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</si>
  <si>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</si>
  <si>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</si>
  <si>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</si>
  <si>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</si>
  <si>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</si>
  <si>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</si>
  <si>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</si>
  <si>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</si>
  <si>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</si>
  <si>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</si>
  <si>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</si>
  <si>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</si>
  <si>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</si>
  <si>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</si>
  <si>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</si>
  <si>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</si>
  <si>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</si>
  <si>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</si>
  <si>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</si>
  <si>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</si>
  <si>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</si>
  <si>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</si>
  <si>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</si>
  <si>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</si>
  <si>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</si>
  <si>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</si>
  <si>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</si>
  <si>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</si>
  <si>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</si>
  <si>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</si>
  <si>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</si>
  <si>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</si>
  <si>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</si>
  <si>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</si>
  <si>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</si>
  <si>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</si>
  <si>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</si>
  <si>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</si>
  <si>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</si>
  <si>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</si>
  <si>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</si>
  <si>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</si>
  <si>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</si>
  <si>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</si>
  <si>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</si>
  <si>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</si>
  <si>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</si>
  <si>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</si>
  <si>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</si>
  <si>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</si>
  <si>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</si>
  <si>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</si>
  <si>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</si>
  <si>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</si>
  <si>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</si>
  <si>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</si>
  <si>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</si>
  <si>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</si>
  <si>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</si>
  <si>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</si>
  <si>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</si>
  <si>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</si>
  <si>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</si>
  <si>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</si>
  <si>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</si>
  <si>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</si>
  <si>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</si>
  <si>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</si>
  <si>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</si>
  <si>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</si>
  <si>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</si>
  <si>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</si>
  <si>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</si>
  <si>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</si>
  <si>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</si>
  <si>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</si>
  <si>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</si>
  <si>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</si>
  <si>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</si>
  <si>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</si>
  <si>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</si>
  <si>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</si>
  <si>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</si>
  <si>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</si>
  <si>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</si>
  <si>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</si>
  <si>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</si>
  <si>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</si>
  <si>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</si>
  <si>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</si>
  <si>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</si>
  <si>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</si>
  <si>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</si>
  <si>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</si>
  <si>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</si>
  <si>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</si>
  <si>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</si>
  <si>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</si>
  <si>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</si>
  <si>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</si>
  <si>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</si>
  <si>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</si>
  <si>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</si>
  <si>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</si>
  <si>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</si>
  <si>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</si>
  <si>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</si>
  <si>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</si>
  <si>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</si>
  <si>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</si>
  <si>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</si>
  <si>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</si>
  <si>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</si>
  <si>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</si>
  <si>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</si>
  <si>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</si>
  <si>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</si>
  <si>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</si>
  <si>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</si>
  <si>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</si>
  <si>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</si>
  <si>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</si>
  <si>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</si>
  <si>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</si>
  <si>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</si>
  <si>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</si>
  <si>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</si>
  <si>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</si>
  <si>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</si>
  <si>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</si>
  <si>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</si>
  <si>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</si>
  <si>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</si>
  <si>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</si>
  <si>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</si>
  <si>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</si>
  <si>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</si>
  <si>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</si>
  <si>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</si>
  <si>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</si>
  <si>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</si>
  <si>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</si>
  <si>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</si>
  <si>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</si>
  <si>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</si>
  <si>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</si>
  <si>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</si>
  <si>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</si>
  <si>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</si>
  <si>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</si>
  <si>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</si>
  <si>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</si>
  <si>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</si>
  <si>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</si>
  <si>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</si>
  <si>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</si>
  <si>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</si>
  <si>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</si>
  <si>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</si>
  <si>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</si>
  <si>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</si>
  <si>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</si>
  <si>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</si>
  <si>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</si>
  <si>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</si>
  <si>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</si>
  <si>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</si>
  <si>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</si>
  <si>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</si>
  <si>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</si>
  <si>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</si>
  <si>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</si>
  <si>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</si>
  <si>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</si>
  <si>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</si>
  <si>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</si>
  <si>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</si>
  <si>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</si>
  <si>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</si>
  <si>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</si>
  <si>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</si>
  <si>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</si>
  <si>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</si>
  <si>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</si>
  <si>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</si>
  <si>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</si>
  <si>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</si>
  <si>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</si>
  <si>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</si>
  <si>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</si>
  <si>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</si>
  <si>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</si>
  <si>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</si>
  <si>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</si>
  <si>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</si>
  <si>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</si>
  <si>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</si>
  <si>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</si>
  <si>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</si>
  <si>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</si>
  <si>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</si>
  <si>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</si>
  <si>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</si>
  <si>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</si>
  <si>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</si>
  <si>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</si>
  <si>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</si>
  <si>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</si>
  <si>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</si>
  <si>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</si>
  <si>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</si>
  <si>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</si>
  <si>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</si>
  <si>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</si>
  <si>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</si>
  <si>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</si>
  <si>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</si>
  <si>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</si>
  <si>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</si>
  <si>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</si>
  <si>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</si>
  <si>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</si>
  <si>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</si>
  <si>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</si>
  <si>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</si>
  <si>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</si>
  <si>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</si>
  <si>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</si>
  <si>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</si>
  <si>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</si>
  <si>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</si>
  <si>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</si>
  <si>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</si>
  <si>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</si>
  <si>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</si>
  <si>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</si>
  <si>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</si>
  <si>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</si>
  <si>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</si>
  <si>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</si>
  <si>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</si>
  <si>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</si>
  <si>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</si>
  <si>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</si>
  <si>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</si>
  <si>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</si>
  <si>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</si>
  <si>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</si>
  <si>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</si>
  <si>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</si>
  <si>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</si>
  <si>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</si>
  <si>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</si>
  <si>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</si>
  <si>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</si>
  <si>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</si>
  <si>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</si>
  <si>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</si>
  <si>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</si>
  <si>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</si>
  <si>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</si>
  <si>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</si>
  <si>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</si>
  <si>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</si>
  <si>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</si>
  <si>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</si>
  <si>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</si>
  <si>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</si>
  <si>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</si>
  <si>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</si>
  <si>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</si>
  <si>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</si>
  <si>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</si>
  <si>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</si>
  <si>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</si>
  <si>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</si>
  <si>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</si>
  <si>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</si>
  <si>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</si>
  <si>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</si>
  <si>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</si>
  <si>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</si>
  <si>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</si>
  <si>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</si>
  <si>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</si>
  <si>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</si>
  <si>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</si>
  <si>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</si>
  <si>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</si>
  <si>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</si>
  <si>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</si>
  <si>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</si>
  <si>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</si>
  <si>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</si>
  <si>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</si>
  <si>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</si>
  <si>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</si>
  <si>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</si>
  <si>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</si>
  <si>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</si>
  <si>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</si>
  <si>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</si>
  <si>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</si>
  <si>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</si>
  <si>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</si>
  <si>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</si>
  <si>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</si>
  <si>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</si>
  <si>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</si>
  <si>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</si>
  <si>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</si>
  <si>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</si>
  <si>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</si>
  <si>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</si>
  <si>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</si>
  <si>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</si>
  <si>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</si>
  <si>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</si>
  <si>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</si>
  <si>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</si>
  <si>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</si>
  <si>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</si>
  <si>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</si>
  <si>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</si>
  <si>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</si>
  <si>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</si>
  <si>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</si>
  <si>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</si>
  <si>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</si>
  <si>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</si>
  <si>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</si>
  <si>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</si>
  <si>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</si>
  <si>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</si>
  <si>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</si>
  <si>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</si>
  <si>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</si>
  <si>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</si>
  <si>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</si>
  <si>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</si>
  <si>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</si>
  <si>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</si>
  <si>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</si>
  <si>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</si>
  <si>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</si>
  <si>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</si>
  <si>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</si>
  <si>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</si>
  <si>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</si>
  <si>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</si>
  <si>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</si>
  <si>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</si>
  <si>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</si>
  <si>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</si>
  <si>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</si>
  <si>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</si>
  <si>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</si>
  <si>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</si>
  <si>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</si>
  <si>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</si>
  <si>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</si>
  <si>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</si>
  <si>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</si>
  <si>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</si>
  <si>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</si>
  <si>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</si>
  <si>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</si>
  <si>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</si>
  <si>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</si>
  <si>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</si>
  <si>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</si>
  <si>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</si>
  <si>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</si>
  <si>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</si>
  <si>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</si>
  <si>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</si>
  <si>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</si>
  <si>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</si>
  <si>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</si>
  <si>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</si>
  <si>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</si>
  <si>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</si>
  <si>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</si>
  <si>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</si>
  <si>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</si>
  <si>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</si>
  <si>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</si>
  <si>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</si>
  <si>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</si>
  <si>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</si>
  <si>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</si>
  <si>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</si>
  <si>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</si>
  <si>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</si>
  <si>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</si>
  <si>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</si>
  <si>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</si>
  <si>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</si>
  <si>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</si>
  <si>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</si>
  <si>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</si>
  <si>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</si>
  <si>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</si>
  <si>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</si>
  <si>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</si>
  <si>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</si>
  <si>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</si>
  <si>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</si>
  <si>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</si>
  <si>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</si>
  <si>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</si>
  <si>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</si>
  <si>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</si>
  <si>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</si>
  <si>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</si>
  <si>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</si>
  <si>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</si>
  <si>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</si>
  <si>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</si>
  <si>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</si>
  <si>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</si>
  <si>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</si>
  <si>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</si>
  <si>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</si>
  <si>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</si>
  <si>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</si>
  <si>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</si>
  <si>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</si>
  <si>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</si>
  <si>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</si>
  <si>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</si>
  <si>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</si>
  <si>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</si>
  <si>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</si>
  <si>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</si>
  <si>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</si>
  <si>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</si>
  <si>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</si>
  <si>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</si>
  <si>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</si>
  <si>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</si>
  <si>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</si>
  <si>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</si>
  <si>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</si>
  <si>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</si>
  <si>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</si>
  <si>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</si>
  <si>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</si>
  <si>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</si>
  <si>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</si>
  <si>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</si>
  <si>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</si>
  <si>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</si>
  <si>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</si>
  <si>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</si>
  <si>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</si>
  <si>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</si>
  <si>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</si>
  <si>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</si>
  <si>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</si>
  <si>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</si>
  <si>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</si>
  <si>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</si>
  <si>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</si>
  <si>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</si>
  <si>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</si>
  <si>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</si>
  <si>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</si>
  <si>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</si>
  <si>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</si>
  <si>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</si>
  <si>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</si>
  <si>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</si>
  <si>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</si>
  <si>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</si>
  <si>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</si>
  <si>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</si>
  <si>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</si>
  <si>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</si>
  <si>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</si>
  <si>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</si>
  <si>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</si>
  <si>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</si>
  <si>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</si>
  <si>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</si>
  <si>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</si>
  <si>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</si>
  <si>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</si>
  <si>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</si>
  <si>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</si>
  <si>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</si>
  <si>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</si>
  <si>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</si>
  <si>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</si>
  <si>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</si>
  <si>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</si>
  <si>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</si>
  <si>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</si>
  <si>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</si>
  <si>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</si>
  <si>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</si>
  <si>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</si>
  <si>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</si>
  <si>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</si>
  <si>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</si>
  <si>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</si>
  <si>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</si>
  <si>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</si>
  <si>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</si>
  <si>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</si>
  <si>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</si>
  <si>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</si>
  <si>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</si>
  <si>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</si>
  <si>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</si>
  <si>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</si>
  <si>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</si>
  <si>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</si>
  <si>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</si>
  <si>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</si>
  <si>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</si>
  <si>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</si>
  <si>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</si>
  <si>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</si>
  <si>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</si>
  <si>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</si>
  <si>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</si>
  <si>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</si>
  <si>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</si>
  <si>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</si>
  <si>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</si>
  <si>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</si>
  <si>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</si>
  <si>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</si>
  <si>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</si>
  <si>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</si>
  <si>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</si>
  <si>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</si>
  <si>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</si>
  <si>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</si>
  <si>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</si>
  <si>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</si>
  <si>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</si>
  <si>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</si>
  <si>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</si>
  <si>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</si>
  <si>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</si>
  <si>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</si>
  <si>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</si>
  <si>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</si>
  <si>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</si>
  <si>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</si>
  <si>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</si>
  <si>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</si>
  <si>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</si>
  <si>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</si>
  <si>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</si>
  <si>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</si>
  <si>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</si>
  <si>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</si>
  <si>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</si>
  <si>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</si>
  <si>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</si>
  <si>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</si>
  <si>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</si>
  <si>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</si>
  <si>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</si>
  <si>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</si>
  <si>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</si>
  <si>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</si>
  <si>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</si>
  <si>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</si>
  <si>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</si>
  <si>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</si>
  <si>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</si>
  <si>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</si>
  <si>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</si>
  <si>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</si>
  <si>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</si>
  <si>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</si>
  <si>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</si>
  <si>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</si>
  <si>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</si>
  <si>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</si>
  <si>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</si>
  <si>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</si>
  <si>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</si>
  <si>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</si>
  <si>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</si>
  <si>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</si>
  <si>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</si>
  <si>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</si>
  <si>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</si>
  <si>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</si>
  <si>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</si>
  <si>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</si>
  <si>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</si>
  <si>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</si>
  <si>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</si>
  <si>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</si>
  <si>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</si>
  <si>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</si>
  <si>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</si>
  <si>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</si>
  <si>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</si>
  <si>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</si>
  <si>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</si>
  <si>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</si>
  <si>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</si>
  <si>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</si>
  <si>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</si>
  <si>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</si>
  <si>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</si>
  <si>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</si>
  <si>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</si>
  <si>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</si>
  <si>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</si>
  <si>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</si>
  <si>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</si>
  <si>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</si>
  <si>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</si>
  <si>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</si>
  <si>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</si>
  <si>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</si>
  <si>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</si>
  <si>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</si>
  <si>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</si>
  <si>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</si>
  <si>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</si>
  <si>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</si>
  <si>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</si>
  <si>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</si>
  <si>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</si>
  <si>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</si>
  <si>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</si>
  <si>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</si>
  <si>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</si>
  <si>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</si>
  <si>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</si>
  <si>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</si>
  <si>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</si>
  <si>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</si>
  <si>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</si>
  <si>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</si>
  <si>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</si>
  <si>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</si>
  <si>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</si>
  <si>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</si>
  <si>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</si>
  <si>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</si>
  <si>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</si>
  <si>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</si>
  <si>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</si>
  <si>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</si>
  <si>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</si>
  <si>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</si>
  <si>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</si>
  <si>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</si>
  <si>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</si>
  <si>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</si>
  <si>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</si>
  <si>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</si>
  <si>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</si>
  <si>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</si>
  <si>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</si>
  <si>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</si>
  <si>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</si>
  <si>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</si>
  <si>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</si>
  <si>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</si>
  <si>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</si>
  <si>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</si>
  <si>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</si>
  <si>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</si>
  <si>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</si>
  <si>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</si>
  <si>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</si>
  <si>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</si>
  <si>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</si>
  <si>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</si>
  <si>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</si>
  <si>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</si>
  <si>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</si>
  <si>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</si>
  <si>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</si>
  <si>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</si>
  <si>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</si>
  <si>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</si>
  <si>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</si>
  <si>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</si>
  <si>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</si>
  <si>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</si>
  <si>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</si>
  <si>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</si>
  <si>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</si>
  <si>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</si>
  <si>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</si>
  <si>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</si>
  <si>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</si>
  <si>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</si>
  <si>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</si>
  <si>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</si>
  <si>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</si>
  <si>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</si>
  <si>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</si>
  <si>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</si>
  <si>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</si>
  <si>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</si>
  <si>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</si>
  <si>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</si>
  <si>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</si>
  <si>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</si>
  <si>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</si>
  <si>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</si>
  <si>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</si>
  <si>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</si>
  <si>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</si>
  <si>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</si>
  <si>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</si>
  <si>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</si>
  <si>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</si>
  <si>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</si>
  <si>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</si>
  <si>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</si>
  <si>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</si>
  <si>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</si>
  <si>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</si>
  <si>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</si>
  <si>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</si>
  <si>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</si>
  <si>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</si>
  <si>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</si>
  <si>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</si>
  <si>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</si>
  <si>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</si>
  <si>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</si>
  <si>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</si>
  <si>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</si>
  <si>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</si>
  <si>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</si>
  <si>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</si>
  <si>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</si>
  <si>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</si>
  <si>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</si>
  <si>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</si>
  <si>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</si>
  <si>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</si>
  <si>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</si>
  <si>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</si>
  <si>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</si>
  <si>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</si>
  <si>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</si>
  <si>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</si>
  <si>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</si>
  <si>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</si>
  <si>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</si>
  <si>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</si>
  <si>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</si>
  <si>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</si>
  <si>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</si>
  <si>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</si>
  <si>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</si>
  <si>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</si>
  <si>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</si>
  <si>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</si>
  <si>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</si>
  <si>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</si>
  <si>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</si>
  <si>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</si>
  <si>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</si>
  <si>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</si>
  <si>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</si>
  <si>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</si>
  <si>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</si>
  <si>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</si>
  <si>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</si>
  <si>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</si>
  <si>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</si>
  <si>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</si>
  <si>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</si>
  <si>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</si>
  <si>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</si>
  <si>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</si>
  <si>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</si>
  <si>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</si>
  <si>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</si>
  <si>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</si>
  <si>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</si>
  <si>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</si>
  <si>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</si>
  <si>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</si>
  <si>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</si>
  <si>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</si>
  <si>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</si>
  <si>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</si>
  <si>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</si>
  <si>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</si>
  <si>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</si>
  <si>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</si>
  <si>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</si>
  <si>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</si>
  <si>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</si>
  <si>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</si>
  <si>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</si>
  <si>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</si>
  <si>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</si>
  <si>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</si>
  <si>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</si>
  <si>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</si>
  <si>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</si>
  <si>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</si>
  <si>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</si>
  <si>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</si>
  <si>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</si>
  <si>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</si>
  <si>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</si>
  <si>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</si>
  <si>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</si>
  <si>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</si>
  <si>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</si>
  <si>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</si>
  <si>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</si>
  <si>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</si>
  <si>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</si>
  <si>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</si>
  <si>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</si>
  <si>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</si>
  <si>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</si>
  <si>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</si>
  <si>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</si>
  <si>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</si>
  <si>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</si>
  <si>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</si>
  <si>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</si>
  <si>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</si>
  <si>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</si>
  <si>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</si>
  <si>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</si>
  <si>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</si>
  <si>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</si>
  <si>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</si>
  <si>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</si>
  <si>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</si>
  <si>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</si>
  <si>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</si>
  <si>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</si>
  <si>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</si>
  <si>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</si>
  <si>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</si>
  <si>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</si>
  <si>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</si>
  <si>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</si>
  <si>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</si>
  <si>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</si>
  <si>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</si>
  <si>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</si>
  <si>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</si>
  <si>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</si>
  <si>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</si>
  <si>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</si>
  <si>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</si>
  <si>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</si>
  <si>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</si>
  <si>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</si>
  <si>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</si>
  <si>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</si>
  <si>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</si>
  <si>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</si>
  <si>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</si>
  <si>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</si>
  <si>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</si>
  <si>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</si>
  <si>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</si>
  <si>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</si>
  <si>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</si>
  <si>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</si>
  <si>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</si>
  <si>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</si>
  <si>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</si>
  <si>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</si>
  <si>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</si>
  <si>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</si>
  <si>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</si>
  <si>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</si>
  <si>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</si>
  <si>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</si>
  <si>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</si>
  <si>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</si>
  <si>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</si>
  <si>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</si>
  <si>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</si>
  <si>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</si>
  <si>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</si>
  <si>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</si>
  <si>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</si>
  <si>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</si>
  <si>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</si>
  <si>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</si>
  <si>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</si>
  <si>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</si>
  <si>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</si>
  <si>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</si>
  <si>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</si>
  <si>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</si>
  <si>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</si>
  <si>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</si>
  <si>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</si>
  <si>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</si>
  <si>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</si>
  <si>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</si>
  <si>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</si>
  <si>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</si>
  <si>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</si>
  <si>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</si>
  <si>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</si>
  <si>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</si>
  <si>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</si>
  <si>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</si>
  <si>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</si>
  <si>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</si>
  <si>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</si>
  <si>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</si>
  <si>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</si>
  <si>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</si>
  <si>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</si>
  <si>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</si>
  <si>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</si>
  <si>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</si>
  <si>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</si>
  <si>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</si>
  <si>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</si>
  <si>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</si>
  <si>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</si>
  <si>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</si>
  <si>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</si>
  <si>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</si>
  <si>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</si>
  <si>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</si>
  <si>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</si>
  <si>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</si>
  <si>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</si>
  <si>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</si>
  <si>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</si>
  <si>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</si>
  <si>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</si>
  <si>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</si>
  <si>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</si>
  <si>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</si>
  <si>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</si>
  <si>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</si>
  <si>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</si>
  <si>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</si>
  <si>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</si>
  <si>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</si>
  <si>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</si>
  <si>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</si>
  <si>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</si>
  <si>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</si>
  <si>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</si>
  <si>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</si>
  <si>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</si>
  <si>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</si>
  <si>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</si>
  <si>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</si>
  <si>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</si>
  <si>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</si>
  <si>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</si>
  <si>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</si>
  <si>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</si>
  <si>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</si>
  <si>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</si>
  <si>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</si>
  <si>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</si>
  <si>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</si>
  <si>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</si>
  <si>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</si>
  <si>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</si>
  <si>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</si>
  <si>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</si>
  <si>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</si>
  <si>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</si>
  <si>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</si>
  <si>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</si>
  <si>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</si>
  <si>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</si>
  <si>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</si>
  <si>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</si>
  <si>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</si>
  <si>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</si>
  <si>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</si>
  <si>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</si>
  <si>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</si>
  <si>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</si>
  <si>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</si>
  <si>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</si>
  <si>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</si>
  <si>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</si>
  <si>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</si>
  <si>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</si>
  <si>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</si>
  <si>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</si>
  <si>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</si>
  <si>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</si>
  <si>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</si>
  <si>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</si>
  <si>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</si>
  <si>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</si>
  <si>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</si>
  <si>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</si>
  <si>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</si>
  <si>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</si>
  <si>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</si>
  <si>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</si>
  <si>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</si>
  <si>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</si>
  <si>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</si>
  <si>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</si>
  <si>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</si>
  <si>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</si>
  <si>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</si>
  <si>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</si>
  <si>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</si>
  <si>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</si>
  <si>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</si>
  <si>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</si>
  <si>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</si>
  <si>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</si>
  <si>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</si>
  <si>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</si>
  <si>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</si>
  <si>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</si>
  <si>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</si>
  <si>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</si>
  <si>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</si>
  <si>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</si>
  <si>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</si>
  <si>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</si>
  <si>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</si>
  <si>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</si>
  <si>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</si>
  <si>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</si>
  <si>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</si>
  <si>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</si>
  <si>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</si>
  <si>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</si>
  <si>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</si>
  <si>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</si>
  <si>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</si>
  <si>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</si>
  <si>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</si>
  <si>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</si>
  <si>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</si>
  <si>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</si>
  <si>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</si>
  <si>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</si>
  <si>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</si>
  <si>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</si>
  <si>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</si>
  <si>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</si>
  <si>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</si>
  <si>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</si>
  <si>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</si>
  <si>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</si>
  <si>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</si>
  <si>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</si>
  <si>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</si>
  <si>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</si>
  <si>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</si>
  <si>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</si>
  <si>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</si>
  <si>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</si>
  <si>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</si>
  <si>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</si>
  <si>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</si>
  <si>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</si>
  <si>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</si>
  <si>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</si>
  <si>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</si>
  <si>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</si>
  <si>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</si>
  <si>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</si>
  <si>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</si>
  <si>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</si>
  <si>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</si>
  <si>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</si>
  <si>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</si>
  <si>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</si>
  <si>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</si>
  <si>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</si>
  <si>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</si>
  <si>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</si>
  <si>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</si>
  <si>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</si>
  <si>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</si>
  <si>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</si>
  <si>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</si>
  <si>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</si>
  <si>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</si>
  <si>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</si>
  <si>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</si>
  <si>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</si>
  <si>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</si>
  <si>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</si>
  <si>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</si>
  <si>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</si>
  <si>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</si>
  <si>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</si>
  <si>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</si>
  <si>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</si>
  <si>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</si>
  <si>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</si>
  <si>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</si>
  <si>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</si>
  <si>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</si>
  <si>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</si>
  <si>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</si>
  <si>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</si>
  <si>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</si>
  <si>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</si>
  <si>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</si>
  <si>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</si>
  <si>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</si>
  <si>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</si>
  <si>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</si>
  <si>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</si>
  <si>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</si>
  <si>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</si>
  <si>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</si>
  <si>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</si>
  <si>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</si>
  <si>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</si>
  <si>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</si>
  <si>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</si>
  <si>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</si>
  <si>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</si>
  <si>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</si>
  <si>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</si>
  <si>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</si>
  <si>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</si>
  <si>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</si>
  <si>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</si>
  <si>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</si>
  <si>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</si>
  <si>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</si>
  <si>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</si>
  <si>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</si>
  <si>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</si>
  <si>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</si>
  <si>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</si>
  <si>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</si>
  <si>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</si>
  <si>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</si>
  <si>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</si>
  <si>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</si>
  <si>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</si>
  <si>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</si>
  <si>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</si>
  <si>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</si>
  <si>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</si>
  <si>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</si>
  <si>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</si>
  <si>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</si>
  <si>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</si>
  <si>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</si>
  <si>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</si>
  <si>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</si>
  <si>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</si>
  <si>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</si>
  <si>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</si>
  <si>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</si>
  <si>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</si>
  <si>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</si>
  <si>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</si>
  <si>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</si>
  <si>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</si>
  <si>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</si>
  <si>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</si>
  <si>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</si>
  <si>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</si>
  <si>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</si>
  <si>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</si>
  <si>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</si>
  <si>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</si>
  <si>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</si>
  <si>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</si>
  <si>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</si>
  <si>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</si>
  <si>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</si>
  <si>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</si>
  <si>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</si>
  <si>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</si>
  <si>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</si>
  <si>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</si>
  <si>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</si>
  <si>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</si>
  <si>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</si>
  <si>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</si>
  <si>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</si>
  <si>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</si>
  <si>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</si>
  <si>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</si>
  <si>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</si>
  <si>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</si>
  <si>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</si>
  <si>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</si>
  <si>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</si>
  <si>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</si>
  <si>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</si>
  <si>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</si>
  <si>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</si>
  <si>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</si>
  <si>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</si>
  <si>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</si>
  <si>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</si>
  <si>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</si>
  <si>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</si>
  <si>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</si>
  <si>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</si>
  <si>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</si>
  <si>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</si>
  <si>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</si>
  <si>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</si>
  <si>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</si>
  <si>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</si>
  <si>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</si>
  <si>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</si>
  <si>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</si>
  <si>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</si>
  <si>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</si>
  <si>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</si>
  <si>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</si>
  <si>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</si>
  <si>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</si>
  <si>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</si>
  <si>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</si>
  <si>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</si>
  <si>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</si>
  <si>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</si>
  <si>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</si>
  <si>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</si>
  <si>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</si>
  <si>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</si>
  <si>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</si>
  <si>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</si>
  <si>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</si>
  <si>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</si>
  <si>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</si>
  <si>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</si>
  <si>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</si>
  <si>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</si>
  <si>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</si>
  <si>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</si>
  <si>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</si>
  <si>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</si>
  <si>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</si>
  <si>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</si>
  <si>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</si>
  <si>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</si>
  <si>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</si>
  <si>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</si>
  <si>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</si>
  <si>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</si>
  <si>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</si>
  <si>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</si>
  <si>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</si>
  <si>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</si>
  <si>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</si>
  <si>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</si>
  <si>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</si>
  <si>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</si>
  <si>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</si>
  <si>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</si>
  <si>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</si>
  <si>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</si>
  <si>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</si>
  <si>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</si>
  <si>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</si>
  <si>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</si>
  <si>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</si>
  <si>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</si>
  <si>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</si>
  <si>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</si>
  <si>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</si>
  <si>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</si>
  <si>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</si>
  <si>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</si>
  <si>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</si>
  <si>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</si>
  <si>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</si>
  <si>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</si>
  <si>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</si>
  <si>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</si>
  <si>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</si>
  <si>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</si>
  <si>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</si>
  <si>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</si>
  <si>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</si>
  <si>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</si>
  <si>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</si>
  <si>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</si>
  <si>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</si>
  <si>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</si>
  <si>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</si>
  <si>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</si>
  <si>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</si>
  <si>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</si>
  <si>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</si>
  <si>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</si>
  <si>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</si>
  <si>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</si>
  <si>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</si>
  <si>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</si>
  <si>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</si>
  <si>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</si>
  <si>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</si>
  <si>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</si>
  <si>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</si>
  <si>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</si>
  <si>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</si>
  <si>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</si>
  <si>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</si>
  <si>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</si>
  <si>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</si>
  <si>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</si>
  <si>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</si>
  <si>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</si>
  <si>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</si>
  <si>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</si>
  <si>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</si>
  <si>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</si>
  <si>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</si>
  <si>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</si>
  <si>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</si>
  <si>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</si>
  <si>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</si>
  <si>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</si>
  <si>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</si>
  <si>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</si>
  <si>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</si>
  <si>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</si>
  <si>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</si>
  <si>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</si>
  <si>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</si>
  <si>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</si>
  <si>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</si>
  <si>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</si>
  <si>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</si>
  <si>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</si>
  <si>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</si>
  <si>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</si>
  <si>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</si>
  <si>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</si>
  <si>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</si>
  <si>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</si>
  <si>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</si>
  <si>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</si>
  <si>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</si>
  <si>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</si>
  <si>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</si>
  <si>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</si>
  <si>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</si>
  <si>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</si>
  <si>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</si>
  <si>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</si>
  <si>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</si>
  <si>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</si>
  <si>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</si>
  <si>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</si>
  <si>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</si>
  <si>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</si>
  <si>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</si>
  <si>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</si>
  <si>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</si>
  <si>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</si>
  <si>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</si>
  <si>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</si>
  <si>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</si>
  <si>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</si>
  <si>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</si>
  <si>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</si>
  <si>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</si>
  <si>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</si>
  <si>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</si>
  <si>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</si>
  <si>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</si>
  <si>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</si>
  <si>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</si>
  <si>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</si>
  <si>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</si>
  <si>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</si>
  <si>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</si>
  <si>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</si>
  <si>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</si>
  <si>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</si>
  <si>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</si>
  <si>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</si>
  <si>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</si>
  <si>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</si>
  <si>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</si>
  <si>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</si>
  <si>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</si>
  <si>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</si>
  <si>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</si>
  <si>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</si>
  <si>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</si>
  <si>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</si>
  <si>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</si>
  <si>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</si>
  <si>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</si>
  <si>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</si>
  <si>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</si>
  <si>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</si>
  <si>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</si>
  <si>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</si>
  <si>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</si>
  <si>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</si>
  <si>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</si>
  <si>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</si>
  <si>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</si>
  <si>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</si>
  <si>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</si>
  <si>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</si>
  <si>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</si>
  <si>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</si>
  <si>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</si>
  <si>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</si>
  <si>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</si>
  <si>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</si>
  <si>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</si>
  <si>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</si>
  <si>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</si>
  <si>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</si>
  <si>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</si>
  <si>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</si>
  <si>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</si>
  <si>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</si>
  <si>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</si>
  <si>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</si>
  <si>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</si>
  <si>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</si>
  <si>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</si>
  <si>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</si>
  <si>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</si>
  <si>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</si>
  <si>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</si>
  <si>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</si>
  <si>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</si>
  <si>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</si>
  <si>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</si>
  <si>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</si>
  <si>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</si>
  <si>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</si>
  <si>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</si>
  <si>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</si>
  <si>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</si>
  <si>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</si>
  <si>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</si>
  <si>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</si>
  <si>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</si>
  <si>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</si>
  <si>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</si>
  <si>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</si>
  <si>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</si>
  <si>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</si>
  <si>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</si>
  <si>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</si>
  <si>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</si>
  <si>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</si>
  <si>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</si>
  <si>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</si>
  <si>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</si>
  <si>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</si>
  <si>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</si>
  <si>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</si>
  <si>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</si>
  <si>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</si>
  <si>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</si>
  <si>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</si>
  <si>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</si>
  <si>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</si>
  <si>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</si>
  <si>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</si>
  <si>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</si>
  <si>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</si>
  <si>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</si>
  <si>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</si>
  <si>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</si>
  <si>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</si>
  <si>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</si>
  <si>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</si>
  <si>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</si>
  <si>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</si>
  <si>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</si>
  <si>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</si>
  <si>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</si>
  <si>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</si>
  <si>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</si>
  <si>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</si>
  <si>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</si>
  <si>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</si>
  <si>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</si>
  <si>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</si>
  <si>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</si>
  <si>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</si>
  <si>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</si>
  <si>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</si>
  <si>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</si>
  <si>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</si>
  <si>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</si>
  <si>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</si>
  <si>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</si>
  <si>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</si>
  <si>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</si>
  <si>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</si>
  <si>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</si>
  <si>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</si>
  <si>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</si>
  <si>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</si>
  <si>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</si>
  <si>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</si>
  <si>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</si>
  <si>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</si>
  <si>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</si>
  <si>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</si>
  <si>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</si>
  <si>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</si>
  <si>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</si>
  <si>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</si>
  <si>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</si>
  <si>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</si>
  <si>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</si>
  <si>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</si>
  <si>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</si>
  <si>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</si>
  <si>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</si>
  <si>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</si>
  <si>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</si>
  <si>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</si>
  <si>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</si>
  <si>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</si>
  <si>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</si>
  <si>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</si>
  <si>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</si>
  <si>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</si>
  <si>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</si>
  <si>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</si>
  <si>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</si>
  <si>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</si>
  <si>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</si>
  <si>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</si>
  <si>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</si>
  <si>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</si>
  <si>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</si>
  <si>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</si>
  <si>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</si>
  <si>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</si>
  <si>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</si>
  <si>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</si>
  <si>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</si>
  <si>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</si>
  <si>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</si>
  <si>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</si>
  <si>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</si>
  <si>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</si>
  <si>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</si>
  <si>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</si>
  <si>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</si>
  <si>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</si>
  <si>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</si>
  <si>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</si>
  <si>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</si>
  <si>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</si>
  <si>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</si>
  <si>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</si>
  <si>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</si>
  <si>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</si>
  <si>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</si>
  <si>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</si>
  <si>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</si>
  <si>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</si>
  <si>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</si>
  <si>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</si>
  <si>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</si>
  <si>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</si>
  <si>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</si>
  <si>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</si>
  <si>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</si>
  <si>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</si>
  <si>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</si>
  <si>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</si>
  <si>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</si>
  <si>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</si>
  <si>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</si>
  <si>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</si>
  <si>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</si>
  <si>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</si>
  <si>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</si>
  <si>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</si>
  <si>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</si>
  <si>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</si>
  <si>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</si>
  <si>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</si>
  <si>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</si>
  <si>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</si>
  <si>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</si>
  <si>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</si>
  <si>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</si>
  <si>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</si>
  <si>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</si>
  <si>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</si>
  <si>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</si>
  <si>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</si>
  <si>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</si>
  <si>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</si>
  <si>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</si>
  <si>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</si>
  <si>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</si>
  <si>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</si>
  <si>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</si>
  <si>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</si>
  <si>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</si>
  <si>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</si>
  <si>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</si>
  <si>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</si>
  <si>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</si>
  <si>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</si>
  <si>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</si>
  <si>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</si>
  <si>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</si>
  <si>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</si>
  <si>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</si>
  <si>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</si>
  <si>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</si>
  <si>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</si>
  <si>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</si>
  <si>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</si>
  <si>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</si>
  <si>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</si>
  <si>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</si>
  <si>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</si>
  <si>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</si>
  <si>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</si>
  <si>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</si>
  <si>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</si>
  <si>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</si>
  <si>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</si>
  <si>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</si>
  <si>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</si>
  <si>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</si>
  <si>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</si>
  <si>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</si>
  <si>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</si>
  <si>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</si>
  <si>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</si>
  <si>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</si>
  <si>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</si>
  <si>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</si>
  <si>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</si>
  <si>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</si>
  <si>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</si>
  <si>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</si>
  <si>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</si>
  <si>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</si>
  <si>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</si>
  <si>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</si>
  <si>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</si>
  <si>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</si>
  <si>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</si>
  <si>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</si>
  <si>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</si>
  <si>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</si>
  <si>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</si>
  <si>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</si>
  <si>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</si>
  <si>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</si>
  <si>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</si>
  <si>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</si>
  <si>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</si>
  <si>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</si>
  <si>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</si>
  <si>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</si>
  <si>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</si>
  <si>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</si>
  <si>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</si>
  <si>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</si>
  <si>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</si>
  <si>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</si>
  <si>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</si>
  <si>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</si>
  <si>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</si>
  <si>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</si>
  <si>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</si>
  <si>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</si>
  <si>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</si>
  <si>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</si>
  <si>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</si>
  <si>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</si>
  <si>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</si>
  <si>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</si>
  <si>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</si>
  <si>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</si>
  <si>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</si>
  <si>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</si>
  <si>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</si>
  <si>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</si>
  <si>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</si>
  <si>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</si>
  <si>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</si>
  <si>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</si>
  <si>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</si>
  <si>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</si>
  <si>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</si>
  <si>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</si>
  <si>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</si>
  <si>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</si>
  <si>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</si>
  <si>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</si>
  <si>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</si>
  <si>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</si>
  <si>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</si>
  <si>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</si>
  <si>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</si>
  <si>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</si>
  <si>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</si>
  <si>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</si>
  <si>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</si>
  <si>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</si>
  <si>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</si>
  <si>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</si>
  <si>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</si>
  <si>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</si>
  <si>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</si>
  <si>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</si>
  <si>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</si>
  <si>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</si>
  <si>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</si>
  <si>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</si>
  <si>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</si>
  <si>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</si>
  <si>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</si>
  <si>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</si>
  <si>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</si>
  <si>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</si>
  <si>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</si>
  <si>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</si>
  <si>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</si>
  <si>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</si>
  <si>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</si>
  <si>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</si>
  <si>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</si>
  <si>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</si>
  <si>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</si>
  <si>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</si>
  <si>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</si>
  <si>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</si>
  <si>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</si>
  <si>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</si>
  <si>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</si>
  <si>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</si>
  <si>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</si>
  <si>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</si>
  <si>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</si>
  <si>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</si>
  <si>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</si>
  <si>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</si>
  <si>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</si>
  <si>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</si>
  <si>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</si>
  <si>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</si>
  <si>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</si>
  <si>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</si>
  <si>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</si>
  <si>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</si>
  <si>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</si>
  <si>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</si>
  <si>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</si>
  <si>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</si>
  <si>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</si>
  <si>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</si>
  <si>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</si>
  <si>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</si>
  <si>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</si>
  <si>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</si>
  <si>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</si>
  <si>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</si>
  <si>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</si>
  <si>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</si>
  <si>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</si>
  <si>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</si>
  <si>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</si>
  <si>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</si>
  <si>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</si>
  <si>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</si>
  <si>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</si>
  <si>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</si>
  <si>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</si>
  <si>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</si>
  <si>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</si>
  <si>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</si>
  <si>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</si>
  <si>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</si>
  <si>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</si>
  <si>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</si>
  <si>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</si>
  <si>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</si>
  <si>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</si>
  <si>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</si>
  <si>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</si>
  <si>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</si>
  <si>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</si>
  <si>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</si>
  <si>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</si>
  <si>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</si>
  <si>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</si>
  <si>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</si>
  <si>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</si>
  <si>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</si>
  <si>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</si>
  <si>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</si>
  <si>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</si>
  <si>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</si>
  <si>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</si>
  <si>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</si>
  <si>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</si>
  <si>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</si>
  <si>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</si>
  <si>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</si>
  <si>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</si>
  <si>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</si>
  <si>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</si>
  <si>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</si>
  <si>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</si>
  <si>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</si>
  <si>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</si>
  <si>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</si>
  <si>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</si>
  <si>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</si>
  <si>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</si>
  <si>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</si>
  <si>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</si>
  <si>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</si>
  <si>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</si>
  <si>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</si>
  <si>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</si>
  <si>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</si>
  <si>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</si>
  <si>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</si>
  <si>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</si>
  <si>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</si>
  <si>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</si>
  <si>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</si>
  <si>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</si>
  <si>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</si>
  <si>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</si>
  <si>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</si>
  <si>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</si>
  <si>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</si>
  <si>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</si>
  <si>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</si>
  <si>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</si>
  <si>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</si>
  <si>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</si>
  <si>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</si>
  <si>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</si>
  <si>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</si>
  <si>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</si>
  <si>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</si>
  <si>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</si>
  <si>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</si>
  <si>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</si>
  <si>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</si>
  <si>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</si>
  <si>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</si>
  <si>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</si>
  <si>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</si>
  <si>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</si>
  <si>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</si>
  <si>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</si>
  <si>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</si>
  <si>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</si>
  <si>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</si>
  <si>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</si>
  <si>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</si>
  <si>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</si>
  <si>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</si>
  <si>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</si>
  <si>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</si>
  <si>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</si>
  <si>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</si>
  <si>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</si>
  <si>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</si>
  <si>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</si>
  <si>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</si>
  <si>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</si>
  <si>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</si>
  <si>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</si>
  <si>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</si>
  <si>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</si>
  <si>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</si>
  <si>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</si>
  <si>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</si>
  <si>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</si>
  <si>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</si>
  <si>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</si>
  <si>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</si>
  <si>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</si>
  <si>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</si>
  <si>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</si>
  <si>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</si>
  <si>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</si>
  <si>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</si>
  <si>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</si>
  <si>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</si>
  <si>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</si>
  <si>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</si>
  <si>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</si>
  <si>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</si>
  <si>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</si>
  <si>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</si>
  <si>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</si>
  <si>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</si>
  <si>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</si>
  <si>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</si>
  <si>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</si>
  <si>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</si>
  <si>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</si>
  <si>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</si>
  <si>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</si>
  <si>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</si>
  <si>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</si>
  <si>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</si>
  <si>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</si>
  <si>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</si>
  <si>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</si>
  <si>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</si>
  <si>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</si>
  <si>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</si>
  <si>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</si>
  <si>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</si>
  <si>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</si>
  <si>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</si>
  <si>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</si>
  <si>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</si>
  <si>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</si>
  <si>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</si>
  <si>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</si>
  <si>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</si>
  <si>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</si>
  <si>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</si>
  <si>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</si>
  <si>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</si>
  <si>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</si>
  <si>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</si>
  <si>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</si>
  <si>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</si>
  <si>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</si>
  <si>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</si>
  <si>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</si>
  <si>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</si>
  <si>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</si>
  <si>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</si>
  <si>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</si>
  <si>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</si>
  <si>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</si>
  <si>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</si>
  <si>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</si>
  <si>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</si>
  <si>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</si>
  <si>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</si>
  <si>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</si>
  <si>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</si>
  <si>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</si>
  <si>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</si>
  <si>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</si>
  <si>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</si>
  <si>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</si>
  <si>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</si>
  <si>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</si>
  <si>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</si>
  <si>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</si>
  <si>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</si>
  <si>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</si>
  <si>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</si>
  <si>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</si>
  <si>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</si>
  <si>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</si>
  <si>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</si>
  <si>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</si>
  <si>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</si>
  <si>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</si>
  <si>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</si>
  <si>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</si>
  <si>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</si>
  <si>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</si>
  <si>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</si>
  <si>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</si>
  <si>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</si>
  <si>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</si>
  <si>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</si>
  <si>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</si>
  <si>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</si>
  <si>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</si>
  <si>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</si>
  <si>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</si>
  <si>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</si>
  <si>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</si>
  <si>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</si>
  <si>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</si>
  <si>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</si>
  <si>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</si>
  <si>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</si>
  <si>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</si>
  <si>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</si>
  <si>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</si>
  <si>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</si>
  <si>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</si>
  <si>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</si>
  <si>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</si>
  <si>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</si>
  <si>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</si>
  <si>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</si>
  <si>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</si>
  <si>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</si>
  <si>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</si>
  <si>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</si>
  <si>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</si>
  <si>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</si>
  <si>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</si>
  <si>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</si>
  <si>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</si>
  <si>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</si>
  <si>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</si>
  <si>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</si>
  <si>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</si>
  <si>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</si>
  <si>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</si>
  <si>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</si>
  <si>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</si>
  <si>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</si>
  <si>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</si>
  <si>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</si>
  <si>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</si>
  <si>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</si>
  <si>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</si>
  <si>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</si>
  <si>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</si>
  <si>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</si>
  <si>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</si>
  <si>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</si>
  <si>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</si>
  <si>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</si>
  <si>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</si>
  <si>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</si>
  <si>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</si>
  <si>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</si>
  <si>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</si>
  <si>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</si>
  <si>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</si>
  <si>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</si>
  <si>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</si>
  <si>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</si>
  <si>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</si>
  <si>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</si>
  <si>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</si>
  <si>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</si>
  <si>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</si>
  <si>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</si>
  <si>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</si>
  <si>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</si>
  <si>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</si>
  <si>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</si>
  <si>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</si>
  <si>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</si>
  <si>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</si>
  <si>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</si>
  <si>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</si>
  <si>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</si>
  <si>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</si>
  <si>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</si>
  <si>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</si>
  <si>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</si>
  <si>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</si>
  <si>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</si>
  <si>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</si>
  <si>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</si>
  <si>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</si>
  <si>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</si>
  <si>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</si>
  <si>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</si>
  <si>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</si>
  <si>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</si>
  <si>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</si>
  <si>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</si>
  <si>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</si>
  <si>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</si>
  <si>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</si>
  <si>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</si>
  <si>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</si>
  <si>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</si>
  <si>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</si>
  <si>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</si>
  <si>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</si>
  <si>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</si>
  <si>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</si>
  <si>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</si>
  <si>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</si>
  <si>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</si>
  <si>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</si>
  <si>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</si>
  <si>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</si>
  <si>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</si>
  <si>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</si>
  <si>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</si>
  <si>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</si>
  <si>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</si>
  <si>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</si>
  <si>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</si>
  <si>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</si>
  <si>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</si>
  <si>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</si>
  <si>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</si>
  <si>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</si>
  <si>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</si>
  <si>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</si>
  <si>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</si>
  <si>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</si>
  <si>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</si>
  <si>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</si>
  <si>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</si>
  <si>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</si>
  <si>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</si>
  <si>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</si>
  <si>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</si>
  <si>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</si>
  <si>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</si>
  <si>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</si>
  <si>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</si>
  <si>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</si>
  <si>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</si>
  <si>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</si>
  <si>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</si>
  <si>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</si>
  <si>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</si>
  <si>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</si>
  <si>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</si>
  <si>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</si>
  <si>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</si>
  <si>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</si>
  <si>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</si>
  <si>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</si>
  <si>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</si>
  <si>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</si>
  <si>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</si>
  <si>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</si>
  <si>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</si>
  <si>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</si>
  <si>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</si>
  <si>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</si>
  <si>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</si>
  <si>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</si>
  <si>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</si>
  <si>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</si>
  <si>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</si>
  <si>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</si>
  <si>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</si>
  <si>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</si>
  <si>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</si>
  <si>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</si>
  <si>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</si>
  <si>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</si>
  <si>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</si>
  <si>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</si>
  <si>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</si>
  <si>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</si>
  <si>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</si>
  <si>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</si>
  <si>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</si>
  <si>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</si>
  <si>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</si>
  <si>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</si>
  <si>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</si>
  <si>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</si>
  <si>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</si>
  <si>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</si>
  <si>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</si>
  <si>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</si>
  <si>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</si>
  <si>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</si>
  <si>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</si>
  <si>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</si>
  <si>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</si>
  <si>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</si>
  <si>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</si>
  <si>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</si>
  <si>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</si>
  <si>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</si>
  <si>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</si>
  <si>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</si>
  <si>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</si>
  <si>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</si>
  <si>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</si>
  <si>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</si>
  <si>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</si>
  <si>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</si>
  <si>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</si>
  <si>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</si>
  <si>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</si>
  <si>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</si>
  <si>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</si>
  <si>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</si>
  <si>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</si>
  <si>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</si>
  <si>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</si>
  <si>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</si>
  <si>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</si>
  <si>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</si>
  <si>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</si>
  <si>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</si>
  <si>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</si>
  <si>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</si>
  <si>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</si>
  <si>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</si>
  <si>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</si>
  <si>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</si>
  <si>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</si>
  <si>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</si>
  <si>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</si>
  <si>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</si>
  <si>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</si>
  <si>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</si>
  <si>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</si>
  <si>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</si>
  <si>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</si>
  <si>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</si>
  <si>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</si>
  <si>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</si>
  <si>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</si>
  <si>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</si>
  <si>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</si>
  <si>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</si>
  <si>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</si>
  <si>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</si>
  <si>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</si>
  <si>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</si>
  <si>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</si>
  <si>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</si>
  <si>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</si>
  <si>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</si>
  <si>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</si>
  <si>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</si>
  <si>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</si>
  <si>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</si>
  <si>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</si>
  <si>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</si>
  <si>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</si>
  <si>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</si>
  <si>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</si>
  <si>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</si>
  <si>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</si>
  <si>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</si>
  <si>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</si>
  <si>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</si>
  <si>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</si>
  <si>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</si>
  <si>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</si>
  <si>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</si>
  <si>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</si>
  <si>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</si>
  <si>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</si>
  <si>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</si>
  <si>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</si>
  <si>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</si>
  <si>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</si>
  <si>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</si>
  <si>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</si>
  <si>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</si>
  <si>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</si>
  <si>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</si>
  <si>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</si>
  <si>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</si>
  <si>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</si>
  <si>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</si>
  <si>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</si>
  <si>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</si>
  <si>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</si>
  <si>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</si>
  <si>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</si>
  <si>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</si>
  <si>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</si>
  <si>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</si>
  <si>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</si>
  <si>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</si>
  <si>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</si>
  <si>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</si>
  <si>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</si>
  <si>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</si>
  <si>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</si>
  <si>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</si>
  <si>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</si>
  <si>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</si>
  <si>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</si>
  <si>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</si>
  <si>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</si>
  <si>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</si>
  <si>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</si>
  <si>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</si>
  <si>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</si>
  <si>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</si>
  <si>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</si>
  <si>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</si>
  <si>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</si>
  <si>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</si>
  <si>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</si>
  <si>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</si>
  <si>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</si>
  <si>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</si>
  <si>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</si>
  <si>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</si>
  <si>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</si>
  <si>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</si>
  <si>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</si>
  <si>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</si>
  <si>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</si>
  <si>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</si>
  <si>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</si>
  <si>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</si>
  <si>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</si>
  <si>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</si>
  <si>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</si>
  <si>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</si>
  <si>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</si>
  <si>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</si>
  <si>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</si>
  <si>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</si>
  <si>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</si>
  <si>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</si>
  <si>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</si>
  <si>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</si>
  <si>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</si>
  <si>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</si>
  <si>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</si>
  <si>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</si>
  <si>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</si>
  <si>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</si>
  <si>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</si>
  <si>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</si>
  <si>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</si>
  <si>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</si>
  <si>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</si>
  <si>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</si>
  <si>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</si>
  <si>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</si>
  <si>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</si>
  <si>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</si>
  <si>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</si>
  <si>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</si>
  <si>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</si>
  <si>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</si>
  <si>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</si>
  <si>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</si>
  <si>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</si>
  <si>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</si>
  <si>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</si>
  <si>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</si>
  <si>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</si>
  <si>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</si>
  <si>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</si>
  <si>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</si>
  <si>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</si>
  <si>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</si>
  <si>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</si>
  <si>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</si>
  <si>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</si>
  <si>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</si>
  <si>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</si>
  <si>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</si>
  <si>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</si>
  <si>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</si>
  <si>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</si>
  <si>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</si>
  <si>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</si>
  <si>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</si>
  <si>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</si>
  <si>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</si>
  <si>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</si>
  <si>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</si>
  <si>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</si>
  <si>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</si>
  <si>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</si>
  <si>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</si>
  <si>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</si>
  <si>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</si>
  <si>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</si>
  <si>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</si>
  <si>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</si>
  <si>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</si>
  <si>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</si>
  <si>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</si>
  <si>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</si>
  <si>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</si>
  <si>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</si>
  <si>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</si>
  <si>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</si>
  <si>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</si>
  <si>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</si>
  <si>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</si>
  <si>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</si>
  <si>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</si>
  <si>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</si>
  <si>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</si>
  <si>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</si>
  <si>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</si>
  <si>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</si>
  <si>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</si>
  <si>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</si>
  <si>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</si>
  <si>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</si>
  <si>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</si>
  <si>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</si>
  <si>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</si>
  <si>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</si>
  <si>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</si>
  <si>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</si>
  <si>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</si>
  <si>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</si>
  <si>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</si>
  <si>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</si>
  <si>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</si>
  <si>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</si>
  <si>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</si>
  <si>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</si>
  <si>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</si>
  <si>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</si>
  <si>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</si>
  <si>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</si>
  <si>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</si>
  <si>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</si>
  <si>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</si>
  <si>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</si>
  <si>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</si>
  <si>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</si>
  <si>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</si>
  <si>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</si>
  <si>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</si>
  <si>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</si>
  <si>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</si>
  <si>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</si>
  <si>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</si>
  <si>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</si>
  <si>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</si>
  <si>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</si>
  <si>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</si>
  <si>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</si>
  <si>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</si>
  <si>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</si>
  <si>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</si>
  <si>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</si>
  <si>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</si>
  <si>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</si>
  <si>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</si>
  <si>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</si>
  <si>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</si>
  <si>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</si>
  <si>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</si>
  <si>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</si>
  <si>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</si>
  <si>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</si>
  <si>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</si>
  <si>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</si>
  <si>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</si>
  <si>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</si>
  <si>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</si>
  <si>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</si>
  <si>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</si>
  <si>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</si>
  <si>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</si>
  <si>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</si>
  <si>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</si>
  <si>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</si>
  <si>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</si>
  <si>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</si>
  <si>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</si>
  <si>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</si>
  <si>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</si>
  <si>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</si>
  <si>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</si>
  <si>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</si>
  <si>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</si>
  <si>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</si>
  <si>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</si>
  <si>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</si>
  <si>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</si>
  <si>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</si>
  <si>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</si>
  <si>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</si>
  <si>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</si>
  <si>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</si>
  <si>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</si>
  <si>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</si>
  <si>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</si>
  <si>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</si>
  <si>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</si>
  <si>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</si>
  <si>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</si>
  <si>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</si>
  <si>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</si>
  <si>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</si>
  <si>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</si>
  <si>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</si>
  <si>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</si>
  <si>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</si>
  <si>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</si>
  <si>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</si>
  <si>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</si>
  <si>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</si>
  <si>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</si>
  <si>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</si>
  <si>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</si>
  <si>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</si>
  <si>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</si>
  <si>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</si>
  <si>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</si>
  <si>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</si>
  <si>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</si>
  <si>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</si>
  <si>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</si>
  <si>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</si>
  <si>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</si>
  <si>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</si>
  <si>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</si>
  <si>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</si>
  <si>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</si>
  <si>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</si>
  <si>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</si>
  <si>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</si>
  <si>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</si>
  <si>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</si>
  <si>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</si>
  <si>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</si>
  <si>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</si>
  <si>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</si>
  <si>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</si>
  <si>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</si>
  <si>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</si>
  <si>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</si>
  <si>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</si>
  <si>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</si>
  <si>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</si>
  <si>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</si>
  <si>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</si>
  <si>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</si>
  <si>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</si>
  <si>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</si>
  <si>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</si>
  <si>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</si>
  <si>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</si>
  <si>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</si>
  <si>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</si>
  <si>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</si>
  <si>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</si>
  <si>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</si>
  <si>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</si>
  <si>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</si>
  <si>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</si>
  <si>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</si>
  <si>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</si>
  <si>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</si>
  <si>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</si>
  <si>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</si>
  <si>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</si>
  <si>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</si>
  <si>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</si>
  <si>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</si>
  <si>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</si>
  <si>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</si>
  <si>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</si>
  <si>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</si>
  <si>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</si>
  <si>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</si>
  <si>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</si>
  <si>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</si>
  <si>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</si>
  <si>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</si>
  <si>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</si>
  <si>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</si>
  <si>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</si>
  <si>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</si>
  <si>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</si>
  <si>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</si>
  <si>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</si>
  <si>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</si>
  <si>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</si>
  <si>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</si>
  <si>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</si>
  <si>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</si>
  <si>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</si>
  <si>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</si>
  <si>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</si>
  <si>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</si>
  <si>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</si>
  <si>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</si>
  <si>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</si>
  <si>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</si>
  <si>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</si>
  <si>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</si>
  <si>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</si>
  <si>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</si>
  <si>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</si>
  <si>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</si>
  <si>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</si>
  <si>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</si>
  <si>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</si>
  <si>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</si>
  <si>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</si>
  <si>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</si>
  <si>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</si>
  <si>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</si>
  <si>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</si>
  <si>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</si>
  <si>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</si>
  <si>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</si>
  <si>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</si>
  <si>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</si>
  <si>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</si>
  <si>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</si>
  <si>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</si>
  <si>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</si>
  <si>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</si>
  <si>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</si>
  <si>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</si>
  <si>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</si>
  <si>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</si>
  <si>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</si>
  <si>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</si>
  <si>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</si>
  <si>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</si>
  <si>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</si>
  <si>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</si>
  <si>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</si>
  <si>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</si>
  <si>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</si>
  <si>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</si>
  <si>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</si>
  <si>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</si>
  <si>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</si>
  <si>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</si>
  <si>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</si>
  <si>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</si>
  <si>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</si>
  <si>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</si>
  <si>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</si>
  <si>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</si>
  <si>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</si>
  <si>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</si>
  <si>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</si>
  <si>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</si>
  <si>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</si>
  <si>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</si>
  <si>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</si>
  <si>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</si>
  <si>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</si>
  <si>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</si>
  <si>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</si>
  <si>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</si>
  <si>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</si>
  <si>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</si>
  <si>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</si>
  <si>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</si>
  <si>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</si>
  <si>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</si>
  <si>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</si>
  <si>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</si>
  <si>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</si>
  <si>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</si>
  <si>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</si>
  <si>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</si>
  <si>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</si>
  <si>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</si>
  <si>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</si>
  <si>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</si>
  <si>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</si>
  <si>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</si>
  <si>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</si>
  <si>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</si>
  <si>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</si>
  <si>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</si>
  <si>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</si>
  <si>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</si>
  <si>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</si>
  <si>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</si>
  <si>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</si>
  <si>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</si>
  <si>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</si>
  <si>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</si>
  <si>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</si>
  <si>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</si>
  <si>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</si>
  <si>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</si>
  <si>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</si>
  <si>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</si>
  <si>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</si>
  <si>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</si>
  <si>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</si>
  <si>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</si>
  <si>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</si>
  <si>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</si>
  <si>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</si>
  <si>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</si>
  <si>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</si>
  <si>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</si>
  <si>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</si>
  <si>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</si>
  <si>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</si>
  <si>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</si>
  <si>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</si>
  <si>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</si>
  <si>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</si>
  <si>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</si>
  <si>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</si>
  <si>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</si>
  <si>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</si>
  <si>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</si>
  <si>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</si>
  <si>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</si>
  <si>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</si>
  <si>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</si>
  <si>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</si>
  <si>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</si>
  <si>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</si>
  <si>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</si>
  <si>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</si>
  <si>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</si>
  <si>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</si>
  <si>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</si>
  <si>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</si>
  <si>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</si>
  <si>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</si>
  <si>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</si>
  <si>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</si>
  <si>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</si>
  <si>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</si>
  <si>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</si>
  <si>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</si>
  <si>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</si>
  <si>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</si>
  <si>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</si>
  <si>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</si>
  <si>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</si>
  <si>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</si>
  <si>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</si>
  <si>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</si>
  <si>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</si>
  <si>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</si>
  <si>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</si>
  <si>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</si>
  <si>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</si>
  <si>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</si>
  <si>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</si>
  <si>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</si>
  <si>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</si>
  <si>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</si>
  <si>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</si>
  <si>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</si>
  <si>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</si>
  <si>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</si>
  <si>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</si>
  <si>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</si>
  <si>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</si>
  <si>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</si>
  <si>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</si>
  <si>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</si>
  <si>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</si>
  <si>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</si>
  <si>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</si>
  <si>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</si>
  <si>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</si>
  <si>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</si>
  <si>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</si>
  <si>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</si>
  <si>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</si>
  <si>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</si>
  <si>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</si>
  <si>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</si>
  <si>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</si>
  <si>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</si>
  <si>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</si>
  <si>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</si>
  <si>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</si>
  <si>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</si>
  <si>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</si>
  <si>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</si>
  <si>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</si>
  <si>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</si>
  <si>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</si>
  <si>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</si>
  <si>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</si>
  <si>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</si>
  <si>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</si>
  <si>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</si>
  <si>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</si>
  <si>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</si>
  <si>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</si>
  <si>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</si>
  <si>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</si>
  <si>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</si>
  <si>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</si>
  <si>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</si>
  <si>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</si>
  <si>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</si>
  <si>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</si>
  <si>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</si>
  <si>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</si>
  <si>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</si>
  <si>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</si>
  <si>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</si>
  <si>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</si>
  <si>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</si>
  <si>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</si>
  <si>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</si>
  <si>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</si>
  <si>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</si>
  <si>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</si>
  <si>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</si>
  <si>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</si>
  <si>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</si>
  <si>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</si>
  <si>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</si>
  <si>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</si>
  <si>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</si>
  <si>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</si>
  <si>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</si>
  <si>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</si>
  <si>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</si>
  <si>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</si>
  <si>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</si>
  <si>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</si>
  <si>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</si>
  <si>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</si>
  <si>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</si>
  <si>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</si>
  <si>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</si>
  <si>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</si>
  <si>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</si>
  <si>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</si>
  <si>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</si>
  <si>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</si>
  <si>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</si>
  <si>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</si>
  <si>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</si>
  <si>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</si>
  <si>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</si>
  <si>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</si>
  <si>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</si>
  <si>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</si>
  <si>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</si>
  <si>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</si>
  <si>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</si>
  <si>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</si>
  <si>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</si>
  <si>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</si>
  <si>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</si>
  <si>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</si>
  <si>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</si>
  <si>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</si>
  <si>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</si>
  <si>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</si>
  <si>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</si>
  <si>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</si>
  <si>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</si>
  <si>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</si>
  <si>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</si>
  <si>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</si>
  <si>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</si>
  <si>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</si>
  <si>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</si>
  <si>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</si>
  <si>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</si>
  <si>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</si>
  <si>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</si>
  <si>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</si>
  <si>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</si>
  <si>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</si>
  <si>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</si>
  <si>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</si>
  <si>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</si>
  <si>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</si>
  <si>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</si>
  <si>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</si>
  <si>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</si>
  <si>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</si>
  <si>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</si>
  <si>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</si>
  <si>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</si>
  <si>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</si>
  <si>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</si>
  <si>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</si>
  <si>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</si>
  <si>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</si>
  <si>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</si>
  <si>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</si>
  <si>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</si>
  <si>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</si>
  <si>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</si>
  <si>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</si>
  <si>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</si>
  <si>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</si>
  <si>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</si>
  <si>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</si>
  <si>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</si>
  <si>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</si>
  <si>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</si>
  <si>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</si>
  <si>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</si>
  <si>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</si>
  <si>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</si>
  <si>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</si>
  <si>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</si>
  <si>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</si>
  <si>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</si>
  <si>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</si>
  <si>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</si>
  <si>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</si>
  <si>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</si>
  <si>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</si>
  <si>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</si>
  <si>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</si>
  <si>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</si>
  <si>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</si>
  <si>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</si>
  <si>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</si>
  <si>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</si>
  <si>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</si>
  <si>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</si>
  <si>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</si>
  <si>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</si>
  <si>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</si>
  <si>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</si>
  <si>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</si>
  <si>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</si>
  <si>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</si>
  <si>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</si>
  <si>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</si>
  <si>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</si>
  <si>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</si>
  <si>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</si>
  <si>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</si>
  <si>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</si>
  <si>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</si>
  <si>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</si>
  <si>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</si>
  <si>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</si>
  <si>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</si>
  <si>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</si>
  <si>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</si>
  <si>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</si>
  <si>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</si>
  <si>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</si>
  <si>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</si>
  <si>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</si>
  <si>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</si>
  <si>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</si>
  <si>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</si>
  <si>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</si>
  <si>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</si>
  <si>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</si>
  <si>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</si>
  <si>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</si>
  <si>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</si>
  <si>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</si>
  <si>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</si>
  <si>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</si>
  <si>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</si>
  <si>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</si>
  <si>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</si>
  <si>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</si>
  <si>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</si>
  <si>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</si>
  <si>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</si>
  <si>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</si>
  <si>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</si>
  <si>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</si>
  <si>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</si>
  <si>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</si>
  <si>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</si>
  <si>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</si>
  <si>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</si>
  <si>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</si>
  <si>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</si>
  <si>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</si>
  <si>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</si>
  <si>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</si>
  <si>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</si>
  <si>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</si>
  <si>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</si>
  <si>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</si>
  <si>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</si>
  <si>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</si>
  <si>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</si>
  <si>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</si>
  <si>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</si>
  <si>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</si>
  <si>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</si>
  <si>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</si>
  <si>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</si>
  <si>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</si>
  <si>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</si>
  <si>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</si>
  <si>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</si>
  <si>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</si>
  <si>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</si>
  <si>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</si>
  <si>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</si>
  <si>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</si>
  <si>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</si>
  <si>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</si>
  <si>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</si>
  <si>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</si>
  <si>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</si>
  <si>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</si>
  <si>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</si>
  <si>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</si>
  <si>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</si>
  <si>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</si>
  <si>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</si>
  <si>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</si>
  <si>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</si>
  <si>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</si>
  <si>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</si>
  <si>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</si>
  <si>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</si>
  <si>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</si>
  <si>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</si>
  <si>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</si>
  <si>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</si>
  <si>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</si>
  <si>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</si>
  <si>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</si>
  <si>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</si>
  <si>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</si>
  <si>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</si>
  <si>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</si>
  <si>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</si>
  <si>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</si>
  <si>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</si>
  <si>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</si>
  <si>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</si>
  <si>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</si>
  <si>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</si>
  <si>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</si>
  <si>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</si>
  <si>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</si>
  <si>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</si>
  <si>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</si>
  <si>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</si>
  <si>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</si>
  <si>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</si>
  <si>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</si>
  <si>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</si>
  <si>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</si>
  <si>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</si>
  <si>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</si>
  <si>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</si>
  <si>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</si>
  <si>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</si>
  <si>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</si>
  <si>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</si>
  <si>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</si>
  <si>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</si>
  <si>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</si>
  <si>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</si>
  <si>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</si>
  <si>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</si>
  <si>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</si>
  <si>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</si>
  <si>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</si>
  <si>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</si>
  <si>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</si>
  <si>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</si>
  <si>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</si>
  <si>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</si>
  <si>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</si>
  <si>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</si>
  <si>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</si>
  <si>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</si>
  <si>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</si>
  <si>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</si>
  <si>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</si>
  <si>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</si>
  <si>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</si>
  <si>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</si>
  <si>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</si>
  <si>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</si>
  <si>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</si>
  <si>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</si>
  <si>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</si>
  <si>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</si>
  <si>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</si>
  <si>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</si>
  <si>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</si>
  <si>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</si>
  <si>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</si>
  <si>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</si>
  <si>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</si>
  <si>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</si>
  <si>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</si>
  <si>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</si>
  <si>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</si>
  <si>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</si>
  <si>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</si>
  <si>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</si>
  <si>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</si>
  <si>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</si>
  <si>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</si>
  <si>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</si>
  <si>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</si>
  <si>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</si>
  <si>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</si>
  <si>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</si>
  <si>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</si>
  <si>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</si>
  <si>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</si>
  <si>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</si>
  <si>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</si>
  <si>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</si>
  <si>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</si>
  <si>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</si>
  <si>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</si>
  <si>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</si>
  <si>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</si>
  <si>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</si>
  <si>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</si>
  <si>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</si>
  <si>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</si>
  <si>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</si>
  <si>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</si>
  <si>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</si>
  <si>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</si>
  <si>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</si>
  <si>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</si>
  <si>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</si>
  <si>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</si>
  <si>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</si>
  <si>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</si>
  <si>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</si>
  <si>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</si>
  <si>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</si>
  <si>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</si>
  <si>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</si>
  <si>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</si>
  <si>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</si>
  <si>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</si>
  <si>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</si>
  <si>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</si>
  <si>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</si>
  <si>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</si>
  <si>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</si>
  <si>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</si>
  <si>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</si>
  <si>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</si>
  <si>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</si>
  <si>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</si>
  <si>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</si>
  <si>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</si>
  <si>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</si>
  <si>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</si>
  <si>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</si>
  <si>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</si>
  <si>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</si>
  <si>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</si>
  <si>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</si>
  <si>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</si>
  <si>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</si>
  <si>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</si>
  <si>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</si>
  <si>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</si>
  <si>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</si>
  <si>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</si>
  <si>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</si>
  <si>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</si>
  <si>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</si>
  <si>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</si>
  <si>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</si>
  <si>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</si>
  <si>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</si>
  <si>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</si>
  <si>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</si>
  <si>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</si>
  <si>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</si>
  <si>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</si>
  <si>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</si>
  <si>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</si>
  <si>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</si>
  <si>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</si>
  <si>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</si>
  <si>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</si>
  <si>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</si>
  <si>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</si>
  <si>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</si>
  <si>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</si>
  <si>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</si>
  <si>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</si>
  <si>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</si>
  <si>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</si>
  <si>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</si>
  <si>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</si>
  <si>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</si>
  <si>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</si>
  <si>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</si>
  <si>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</si>
  <si>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</si>
  <si>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</si>
  <si>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</si>
  <si>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</si>
  <si>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</si>
  <si>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</si>
  <si>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</si>
  <si>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</si>
  <si>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</si>
  <si>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</si>
  <si>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</si>
  <si>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</si>
  <si>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</si>
  <si>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</si>
  <si>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</si>
  <si>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</si>
  <si>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</si>
  <si>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</si>
  <si>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</si>
  <si>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</si>
  <si>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</si>
  <si>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</si>
  <si>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</si>
  <si>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</si>
  <si>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</si>
  <si>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</si>
  <si>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</si>
  <si>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</si>
  <si>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</si>
  <si>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</si>
  <si>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</si>
  <si>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</si>
  <si>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</si>
  <si>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</si>
  <si>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</si>
  <si>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</si>
  <si>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</si>
  <si>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</si>
  <si>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</si>
  <si>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</si>
  <si>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</si>
  <si>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</si>
  <si>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</si>
  <si>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</si>
  <si>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</si>
  <si>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</si>
  <si>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</si>
  <si>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</si>
  <si>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</si>
  <si>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</si>
  <si>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</si>
  <si>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</si>
  <si>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</si>
  <si>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</si>
  <si>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</si>
  <si>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</si>
  <si>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</si>
  <si>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</si>
  <si>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</si>
  <si>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</si>
  <si>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</si>
  <si>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</si>
  <si>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</si>
  <si>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</si>
  <si>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</si>
  <si>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</si>
  <si>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</si>
  <si>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</si>
  <si>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</si>
  <si>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</si>
  <si>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</si>
  <si>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</si>
  <si>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</si>
  <si>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</si>
  <si>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</si>
  <si>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</si>
  <si>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</si>
  <si>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</si>
  <si>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</si>
  <si>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</si>
  <si>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</si>
  <si>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</si>
  <si>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</si>
  <si>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</si>
  <si>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</si>
  <si>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</si>
  <si>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</si>
  <si>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</si>
  <si>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</si>
  <si>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</si>
  <si>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</si>
  <si>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</si>
  <si>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</si>
  <si>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</si>
  <si>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</si>
  <si>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</si>
  <si>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</si>
  <si>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</si>
  <si>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</si>
  <si>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</si>
  <si>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</si>
  <si>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</si>
  <si>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</si>
  <si>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</si>
  <si>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</si>
  <si>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</si>
  <si>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</si>
  <si>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</si>
  <si>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</si>
  <si>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</si>
  <si>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</si>
  <si>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</si>
  <si>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</si>
  <si>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</si>
  <si>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</si>
  <si>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</si>
  <si>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</si>
  <si>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</si>
  <si>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</si>
  <si>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</si>
  <si>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</si>
  <si>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</si>
  <si>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</si>
  <si>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</si>
  <si>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</si>
  <si>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</si>
  <si>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</si>
  <si>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</si>
  <si>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</si>
  <si>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</si>
  <si>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</si>
  <si>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</si>
  <si>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</si>
  <si>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</si>
  <si>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</si>
  <si>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</si>
  <si>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</si>
  <si>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</si>
  <si>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</si>
  <si>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</si>
  <si>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</si>
  <si>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</si>
  <si>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</si>
  <si>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</si>
  <si>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</si>
  <si>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</si>
  <si>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</si>
  <si>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</si>
  <si>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</si>
  <si>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</si>
  <si>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</si>
  <si>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</si>
  <si>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</si>
  <si>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</si>
  <si>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</si>
  <si>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</si>
  <si>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</si>
  <si>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</si>
  <si>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</si>
  <si>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</si>
  <si>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</si>
  <si>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</si>
  <si>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</si>
  <si>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</si>
  <si>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</si>
  <si>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</si>
  <si>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</si>
  <si>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</si>
  <si>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</si>
  <si>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</si>
  <si>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</si>
  <si>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</si>
  <si>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</si>
  <si>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</si>
  <si>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</si>
  <si>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</si>
  <si>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</si>
  <si>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</si>
  <si>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</si>
  <si>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</si>
  <si>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</si>
  <si>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</si>
  <si>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</si>
  <si>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</si>
  <si>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</si>
  <si>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</si>
  <si>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</si>
  <si>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</si>
  <si>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</si>
  <si>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</si>
  <si>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</si>
  <si>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</si>
  <si>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</si>
  <si>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</si>
  <si>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</si>
  <si>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</si>
  <si>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</si>
  <si>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</si>
  <si>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</si>
  <si>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</si>
  <si>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</si>
  <si>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</si>
  <si>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</si>
  <si>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</si>
  <si>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</si>
  <si>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</si>
  <si>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</si>
  <si>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</si>
  <si>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</si>
  <si>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</si>
  <si>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</si>
  <si>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</si>
  <si>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</si>
  <si>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</si>
  <si>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</si>
  <si>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</si>
  <si>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</si>
  <si>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</si>
  <si>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</si>
  <si>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</si>
  <si>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</si>
  <si>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</si>
  <si>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</si>
  <si>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</si>
  <si>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</si>
  <si>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</si>
  <si>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</si>
  <si>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</si>
  <si>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</si>
  <si>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</si>
  <si>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</si>
  <si>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</si>
  <si>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</si>
  <si>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</si>
  <si>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</si>
  <si>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</si>
  <si>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</si>
  <si>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</si>
  <si>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</si>
  <si>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</si>
  <si>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</si>
  <si>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</si>
  <si>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</si>
  <si>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</si>
  <si>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</si>
  <si>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</si>
  <si>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</si>
  <si>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</si>
  <si>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</si>
  <si>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</si>
  <si>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</si>
  <si>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</si>
  <si>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</si>
  <si>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</si>
  <si>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</si>
  <si>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</si>
  <si>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</si>
  <si>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</si>
  <si>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</si>
  <si>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</si>
  <si>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</si>
  <si>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</si>
  <si>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</si>
  <si>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</si>
  <si>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</si>
  <si>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</si>
  <si>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</si>
  <si>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</si>
  <si>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</si>
  <si>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</si>
  <si>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</si>
  <si>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</si>
  <si>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</si>
  <si>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</si>
  <si>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</si>
  <si>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</si>
  <si>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</si>
  <si>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</si>
  <si>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</si>
  <si>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</si>
  <si>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</si>
  <si>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</si>
  <si>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</si>
  <si>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</si>
  <si>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</si>
  <si>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</si>
  <si>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</si>
  <si>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</si>
  <si>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</si>
  <si>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</si>
  <si>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</si>
  <si>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</si>
  <si>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</si>
  <si>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</si>
  <si>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</si>
  <si>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</si>
  <si>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</si>
  <si>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</si>
  <si>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</si>
  <si>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</si>
  <si>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</si>
  <si>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</si>
  <si>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</si>
  <si>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</si>
  <si>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</si>
  <si>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</si>
  <si>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</si>
  <si>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</si>
  <si>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</si>
  <si>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</si>
  <si>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</si>
  <si>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</si>
  <si>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</si>
  <si>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</si>
  <si>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</si>
  <si>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</si>
  <si>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</si>
  <si>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</si>
  <si>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</si>
  <si>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</si>
  <si>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</si>
  <si>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</si>
  <si>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</si>
  <si>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</si>
  <si>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</si>
  <si>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</si>
  <si>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</si>
  <si>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</si>
  <si>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</si>
  <si>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</si>
  <si>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</si>
  <si>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</si>
  <si>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</si>
  <si>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</si>
  <si>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</si>
  <si>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</si>
  <si>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</si>
  <si>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</si>
  <si>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</si>
  <si>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</si>
  <si>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</si>
  <si>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</si>
  <si>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</si>
  <si>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</si>
  <si>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</si>
  <si>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</si>
  <si>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</si>
  <si>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</si>
  <si>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</si>
  <si>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</si>
  <si>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</si>
  <si>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</si>
  <si>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</si>
  <si>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</si>
  <si>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</si>
  <si>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</si>
  <si>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</si>
  <si>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</si>
  <si>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</si>
  <si>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</si>
  <si>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</si>
  <si>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</si>
  <si>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</si>
  <si>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</si>
  <si>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</si>
  <si>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</si>
  <si>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</si>
  <si>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</si>
  <si>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</si>
  <si>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</si>
  <si>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</si>
  <si>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</si>
  <si>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</si>
  <si>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</si>
  <si>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</si>
  <si>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</si>
  <si>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</si>
  <si>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</si>
  <si>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</si>
  <si>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</si>
  <si>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</si>
  <si>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</si>
  <si>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</si>
  <si>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</si>
  <si>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</si>
  <si>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</si>
  <si>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</si>
  <si>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</si>
  <si>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</si>
  <si>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</si>
  <si>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</si>
  <si>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</si>
  <si>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</si>
  <si>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</si>
  <si>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</si>
  <si>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</si>
  <si>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</si>
  <si>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</si>
  <si>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</si>
  <si>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</si>
  <si>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</si>
  <si>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</si>
  <si>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</si>
  <si>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</si>
  <si>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</si>
  <si>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</si>
  <si>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</si>
  <si>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</si>
  <si>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</si>
  <si>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</si>
  <si>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</si>
  <si>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</si>
  <si>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</si>
  <si>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</si>
  <si>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</si>
  <si>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</si>
  <si>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</si>
  <si>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</si>
  <si>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</si>
  <si>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</si>
  <si>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</si>
  <si>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</si>
  <si>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</si>
  <si>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</si>
  <si>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</si>
  <si>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</si>
  <si>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</si>
  <si>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</si>
  <si>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</si>
  <si>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</si>
  <si>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</si>
  <si>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</si>
  <si>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</si>
  <si>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</si>
  <si>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</si>
  <si>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</si>
  <si>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</si>
  <si>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</si>
  <si>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</si>
  <si>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</si>
  <si>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</si>
  <si>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</si>
  <si>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</si>
  <si>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</si>
  <si>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</si>
  <si>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</si>
  <si>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</si>
  <si>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</si>
  <si>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</si>
  <si>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</si>
  <si>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</si>
  <si>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</si>
  <si>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</si>
  <si>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</si>
  <si>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</si>
  <si>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</si>
  <si>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</si>
  <si>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</si>
  <si>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</si>
  <si>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</si>
  <si>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</si>
  <si>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</si>
  <si>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</si>
  <si>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</si>
  <si>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</si>
  <si>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</si>
  <si>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</si>
  <si>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</si>
  <si>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</si>
  <si>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</si>
  <si>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</si>
  <si>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</si>
  <si>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</si>
  <si>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</si>
  <si>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</si>
  <si>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</si>
  <si>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</si>
  <si>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</si>
  <si>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</si>
  <si>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</si>
  <si>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</si>
  <si>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</si>
  <si>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</si>
  <si>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</si>
  <si>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</si>
  <si>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</si>
  <si>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</si>
  <si>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</si>
  <si>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</si>
  <si>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</si>
  <si>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</si>
  <si>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</si>
  <si>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</si>
  <si>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</si>
  <si>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</si>
  <si>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</si>
  <si>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</si>
  <si>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</si>
  <si>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</si>
  <si>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</si>
  <si>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</si>
  <si>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</si>
  <si>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</si>
  <si>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</si>
  <si>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</si>
  <si>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</si>
  <si>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</si>
  <si>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</si>
  <si>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</si>
  <si>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</si>
  <si>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</si>
  <si>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</si>
  <si>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</si>
  <si>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</si>
  <si>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</si>
  <si>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</si>
  <si>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</si>
  <si>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</si>
  <si>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</si>
  <si>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</si>
  <si>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</si>
  <si>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</si>
  <si>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</si>
  <si>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</si>
  <si>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</si>
  <si>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</si>
  <si>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</si>
  <si>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</si>
  <si>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</si>
  <si>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</si>
  <si>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</si>
  <si>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</si>
  <si>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</si>
  <si>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</si>
  <si>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</si>
  <si>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</si>
  <si>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</si>
  <si>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</si>
  <si>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</si>
  <si>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</si>
  <si>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</si>
  <si>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</si>
  <si>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</si>
  <si>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</si>
  <si>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</si>
  <si>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</si>
  <si>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</si>
  <si>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</si>
  <si>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</si>
  <si>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</si>
  <si>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</si>
  <si>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</si>
  <si>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</si>
  <si>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</si>
  <si>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</si>
  <si>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</si>
  <si>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</si>
  <si>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</si>
  <si>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</si>
  <si>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</si>
  <si>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</si>
  <si>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</si>
  <si>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</si>
  <si>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</si>
  <si>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</si>
  <si>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</si>
  <si>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</si>
  <si>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</si>
  <si>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</si>
  <si>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</si>
  <si>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</si>
  <si>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</si>
  <si>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</si>
  <si>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</si>
  <si>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</si>
  <si>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</si>
  <si>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</si>
  <si>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</si>
  <si>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</si>
  <si>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</si>
  <si>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</si>
  <si>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</si>
  <si>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</si>
  <si>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</si>
  <si>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</si>
  <si>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</si>
  <si>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</si>
  <si>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</si>
  <si>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</si>
  <si>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</si>
  <si>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</si>
  <si>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</si>
  <si>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</si>
  <si>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</si>
  <si>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</si>
  <si>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</si>
  <si>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</si>
  <si>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</si>
  <si>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</si>
  <si>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</si>
  <si>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</si>
  <si>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</si>
  <si>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</si>
  <si>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</si>
  <si>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</si>
  <si>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</si>
  <si>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</si>
  <si>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</si>
  <si>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</si>
  <si>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</si>
  <si>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</si>
  <si>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</si>
  <si>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</si>
  <si>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</si>
  <si>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</si>
  <si>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</si>
  <si>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</si>
  <si>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</si>
  <si>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</si>
  <si>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</si>
  <si>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</si>
  <si>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</si>
  <si>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</si>
  <si>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</si>
  <si>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</si>
  <si>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</si>
  <si>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</si>
  <si>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</si>
  <si>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</si>
  <si>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</si>
  <si>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</si>
  <si>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</si>
  <si>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</si>
  <si>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</si>
  <si>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</si>
  <si>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</si>
  <si>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</si>
  <si>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</si>
  <si>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</si>
  <si>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</si>
  <si>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</si>
  <si>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</si>
  <si>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</si>
  <si>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</si>
  <si>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</si>
  <si>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</si>
  <si>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</si>
  <si>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</si>
  <si>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</si>
  <si>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</si>
  <si>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</si>
  <si>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</si>
  <si>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</si>
  <si>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</si>
  <si>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</si>
  <si>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</si>
  <si>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</si>
  <si>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</si>
  <si>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</si>
  <si>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</si>
  <si>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</si>
  <si>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</si>
  <si>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</si>
  <si>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</si>
  <si>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</si>
  <si>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</si>
  <si>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</si>
  <si>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</si>
  <si>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</si>
  <si>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</si>
  <si>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</si>
  <si>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</si>
  <si>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</si>
  <si>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</si>
  <si>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</si>
  <si>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</si>
  <si>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</si>
  <si>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</si>
  <si>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</si>
  <si>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</si>
  <si>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</si>
  <si>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</si>
  <si>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</si>
  <si>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</si>
  <si>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</si>
  <si>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</si>
  <si>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</si>
  <si>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</si>
  <si>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</si>
  <si>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</si>
  <si>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</si>
  <si>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</si>
  <si>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</si>
  <si>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</si>
  <si>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</si>
  <si>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</si>
  <si>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</si>
  <si>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</si>
  <si>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</si>
  <si>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</si>
  <si>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</si>
  <si>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</si>
  <si>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</si>
  <si>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</si>
  <si>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</si>
  <si>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</si>
  <si>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</si>
  <si>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</si>
  <si>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</si>
  <si>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</si>
  <si>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</si>
  <si>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</si>
  <si>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</si>
  <si>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</si>
  <si>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</si>
  <si>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</si>
  <si>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</si>
  <si>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</si>
  <si>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</si>
  <si>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</si>
  <si>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</si>
  <si>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</si>
  <si>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</si>
  <si>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</si>
  <si>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</si>
  <si>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</si>
  <si>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</si>
  <si>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</si>
  <si>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</si>
  <si>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</si>
  <si>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</si>
  <si>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</si>
  <si>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</si>
  <si>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</si>
  <si>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</si>
  <si>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</si>
  <si>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</si>
  <si>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</si>
  <si>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</si>
  <si>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</si>
  <si>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</si>
  <si>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</si>
  <si>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</si>
  <si>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</si>
  <si>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</si>
  <si>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</si>
  <si>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</si>
  <si>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</si>
  <si>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</si>
  <si>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</si>
  <si>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</si>
  <si>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</si>
  <si>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</si>
  <si>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</si>
  <si>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</si>
  <si>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</si>
  <si>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</si>
  <si>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</si>
  <si>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</si>
  <si>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</si>
  <si>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</si>
  <si>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</si>
  <si>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</si>
  <si>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</si>
  <si>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</si>
  <si>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</si>
  <si>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</si>
  <si>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</si>
  <si>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</si>
  <si>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</si>
  <si>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</si>
  <si>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</si>
  <si>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</si>
  <si>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</si>
  <si>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</si>
  <si>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</si>
  <si>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</si>
  <si>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</si>
  <si>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</si>
  <si>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</si>
  <si>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</si>
  <si>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</si>
  <si>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</si>
  <si>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</si>
  <si>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</si>
  <si>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</si>
  <si>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</si>
  <si>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</si>
  <si>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</si>
  <si>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</si>
  <si>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</si>
  <si>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</si>
  <si>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</si>
  <si>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</si>
  <si>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</si>
  <si>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</si>
  <si>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</si>
  <si>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</si>
  <si>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</si>
  <si>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</si>
  <si>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</si>
  <si>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</si>
  <si>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</si>
  <si>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</si>
  <si>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</si>
  <si>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</si>
  <si>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</si>
  <si>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</si>
  <si>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</si>
  <si>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</si>
  <si>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</si>
  <si>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</si>
  <si>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</si>
  <si>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</si>
  <si>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</si>
  <si>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</si>
  <si>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</si>
  <si>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</si>
  <si>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</si>
  <si>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</si>
  <si>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</si>
  <si>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</si>
  <si>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</si>
  <si>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</si>
  <si>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</si>
  <si>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</si>
  <si>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</si>
  <si>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</si>
  <si>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</si>
  <si>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</si>
  <si>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</si>
  <si>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</si>
  <si>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</si>
  <si>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</si>
  <si>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</si>
  <si>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</si>
  <si>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</si>
  <si>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</si>
  <si>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</si>
  <si>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</si>
  <si>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</si>
  <si>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</si>
  <si>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</si>
  <si>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</si>
  <si>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</si>
  <si>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</si>
  <si>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</si>
  <si>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</si>
  <si>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</si>
  <si>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</si>
  <si>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</si>
  <si>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</si>
  <si>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</si>
  <si>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</si>
  <si>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</si>
  <si>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</si>
  <si>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</si>
  <si>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</si>
  <si>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</si>
  <si>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</si>
  <si>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</si>
  <si>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</si>
  <si>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</si>
  <si>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</si>
  <si>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</si>
  <si>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</si>
  <si>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</si>
  <si>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</si>
  <si>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</si>
  <si>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</si>
  <si>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</si>
  <si>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</si>
  <si>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</si>
  <si>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</si>
  <si>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</si>
  <si>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</si>
  <si>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</si>
  <si>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</si>
  <si>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</si>
  <si>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</si>
  <si>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</si>
  <si>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</si>
  <si>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</si>
  <si>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</si>
  <si>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</si>
  <si>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</si>
  <si>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</si>
  <si>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</si>
  <si>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</si>
  <si>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</si>
  <si>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</si>
  <si>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</si>
  <si>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</si>
  <si>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</si>
  <si>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</si>
  <si>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</si>
  <si>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</si>
  <si>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</si>
  <si>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</si>
  <si>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</si>
  <si>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</si>
  <si>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</si>
  <si>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</si>
  <si>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</si>
  <si>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</si>
  <si>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</si>
  <si>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</si>
  <si>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</si>
  <si>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</si>
  <si>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</si>
  <si>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</si>
  <si>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</si>
  <si>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</si>
  <si>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</si>
  <si>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</si>
  <si>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</si>
  <si>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</si>
  <si>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</si>
  <si>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</si>
  <si>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</si>
  <si>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</si>
  <si>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</si>
  <si>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</si>
  <si>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</si>
  <si>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</si>
  <si>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</si>
  <si>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</si>
  <si>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</si>
  <si>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</si>
  <si>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</si>
  <si>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</si>
  <si>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</si>
  <si>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</si>
  <si>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</si>
  <si>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</si>
  <si>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</si>
  <si>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</si>
  <si>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</si>
  <si>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</si>
  <si>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</si>
  <si>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</si>
  <si>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</si>
  <si>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</si>
  <si>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</si>
  <si>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</si>
  <si>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</si>
  <si>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</si>
  <si>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</si>
  <si>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</si>
  <si>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</si>
  <si>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</si>
  <si>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</si>
  <si>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</si>
  <si>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</si>
  <si>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</si>
  <si>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</si>
  <si>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</si>
  <si>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</si>
  <si>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</si>
  <si>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</si>
  <si>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</si>
  <si>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</si>
  <si>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</si>
  <si>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</si>
  <si>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</si>
  <si>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</si>
  <si>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</si>
  <si>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</si>
  <si>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</si>
  <si>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</si>
  <si>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</si>
  <si>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</si>
  <si>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</si>
  <si>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</si>
  <si>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</si>
  <si>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</si>
  <si>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</si>
  <si>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</si>
  <si>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</si>
  <si>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</si>
  <si>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</si>
  <si>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</si>
  <si>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</si>
  <si>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</si>
  <si>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</si>
  <si>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</si>
  <si>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</si>
  <si>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</si>
  <si>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</si>
  <si>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</si>
  <si>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</si>
  <si>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</si>
  <si>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</si>
  <si>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</si>
  <si>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</si>
  <si>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</si>
  <si>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</si>
  <si>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</si>
  <si>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</si>
  <si>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</si>
  <si>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</si>
  <si>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</si>
  <si>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</si>
  <si>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</si>
  <si>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</si>
  <si>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</si>
  <si>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</si>
  <si>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</si>
  <si>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</si>
  <si>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</si>
  <si>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</si>
  <si>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</si>
  <si>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</si>
  <si>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</si>
  <si>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</si>
  <si>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</si>
  <si>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</si>
  <si>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</si>
  <si>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</si>
  <si>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</si>
  <si>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</si>
  <si>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</si>
  <si>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</si>
  <si>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</si>
  <si>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</si>
  <si>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</si>
  <si>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</si>
  <si>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</si>
  <si>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</si>
  <si>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</si>
  <si>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</si>
  <si>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</si>
  <si>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</si>
  <si>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</si>
  <si>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</si>
  <si>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</si>
  <si>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</si>
  <si>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</si>
  <si>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</si>
  <si>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</si>
  <si>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</si>
  <si>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</si>
  <si>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</si>
  <si>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</si>
  <si>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</si>
  <si>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</si>
  <si>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</si>
  <si>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</si>
  <si>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</si>
  <si>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</si>
  <si>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</si>
  <si>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</si>
  <si>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</si>
  <si>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</si>
  <si>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</si>
  <si>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</si>
  <si>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</si>
  <si>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</si>
  <si>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</si>
  <si>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</si>
  <si>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</si>
  <si>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</si>
  <si>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</si>
  <si>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</si>
  <si>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</si>
  <si>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</si>
  <si>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</si>
  <si>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</si>
  <si>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</si>
  <si>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</si>
  <si>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</si>
  <si>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</si>
  <si>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</si>
  <si>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</si>
  <si>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</si>
  <si>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</si>
  <si>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</si>
  <si>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</si>
  <si>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</si>
  <si>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</si>
  <si>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</si>
  <si>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</si>
  <si>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</si>
  <si>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</si>
  <si>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</si>
  <si>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</si>
  <si>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</si>
  <si>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</si>
  <si>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</si>
  <si>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</si>
  <si>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</si>
  <si>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</si>
  <si>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</si>
  <si>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</si>
  <si>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</si>
  <si>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</si>
  <si>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</si>
  <si>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</si>
  <si>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</si>
  <si>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</si>
  <si>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</si>
  <si>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</si>
  <si>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</si>
  <si>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</si>
  <si>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</si>
  <si>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</si>
  <si>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</si>
  <si>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</si>
  <si>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</si>
  <si>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</si>
  <si>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</si>
  <si>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</si>
  <si>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</si>
  <si>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</si>
  <si>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</si>
  <si>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</si>
  <si>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</si>
  <si>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</si>
  <si>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</si>
  <si>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</si>
  <si>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</si>
  <si>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</si>
  <si>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</si>
  <si>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</si>
  <si>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</si>
  <si>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</si>
  <si>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</si>
  <si>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</si>
  <si>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</si>
  <si>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</si>
  <si>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</si>
  <si>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</si>
  <si>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</si>
  <si>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</si>
  <si>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</si>
  <si>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</si>
  <si>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</si>
  <si>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</si>
  <si>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</si>
  <si>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</si>
  <si>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</si>
  <si>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</si>
  <si>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</si>
  <si>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</si>
  <si>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</si>
  <si>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</si>
  <si>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</si>
  <si>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</si>
  <si>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</si>
  <si>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</si>
  <si>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</si>
  <si>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</si>
  <si>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</si>
  <si>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</si>
  <si>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</si>
  <si>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</si>
  <si>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</si>
  <si>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</si>
  <si>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</si>
  <si>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</si>
  <si>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</si>
  <si>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</si>
  <si>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</si>
  <si>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</si>
  <si>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</si>
  <si>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</si>
  <si>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</si>
  <si>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</si>
  <si>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</si>
  <si>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</si>
  <si>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</si>
  <si>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</si>
  <si>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</si>
  <si>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</si>
  <si>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</si>
  <si>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</si>
  <si>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</si>
  <si>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</si>
  <si>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</si>
  <si>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</si>
  <si>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</si>
  <si>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</si>
  <si>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</si>
  <si>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</si>
  <si>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</si>
  <si>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</si>
  <si>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</si>
  <si>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</si>
  <si>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</si>
  <si>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</si>
  <si>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</si>
  <si>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</si>
  <si>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</si>
  <si>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</si>
  <si>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</si>
  <si>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</si>
  <si>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</si>
  <si>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</si>
  <si>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</si>
  <si>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</si>
  <si>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</si>
  <si>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</si>
  <si>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</si>
  <si>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</si>
  <si>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</si>
  <si>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</si>
  <si>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</si>
  <si>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</si>
  <si>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</si>
  <si>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</si>
  <si>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</si>
  <si>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</si>
  <si>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</si>
  <si>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</si>
  <si>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</si>
  <si>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</si>
  <si>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</si>
  <si>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</si>
  <si>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</si>
  <si>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</si>
  <si>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</si>
  <si>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</si>
  <si>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</si>
  <si>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</si>
  <si>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</si>
  <si>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</si>
  <si>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</si>
  <si>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</si>
  <si>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</si>
  <si>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</si>
  <si>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</si>
  <si>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</si>
  <si>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</si>
  <si>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</si>
  <si>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</si>
  <si>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</si>
  <si>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</si>
  <si>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</si>
  <si>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</si>
  <si>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</si>
  <si>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</si>
  <si>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</si>
  <si>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</si>
  <si>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</si>
  <si>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</si>
  <si>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</si>
  <si>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</si>
  <si>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</si>
  <si>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</si>
  <si>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</si>
  <si>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</si>
  <si>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</si>
  <si>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</si>
  <si>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</si>
  <si>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</si>
  <si>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</si>
  <si>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</si>
  <si>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</si>
  <si>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</si>
  <si>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</si>
  <si>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</si>
  <si>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</si>
  <si>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</si>
  <si>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</si>
  <si>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</si>
  <si>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</si>
  <si>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</si>
  <si>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</si>
  <si>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</si>
  <si>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</si>
  <si>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</si>
  <si>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</si>
  <si>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</si>
  <si>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</si>
  <si>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</si>
  <si>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</si>
  <si>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</si>
  <si>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</si>
  <si>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</si>
  <si>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</si>
  <si>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</si>
  <si>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</si>
  <si>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</si>
  <si>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</si>
  <si>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</si>
  <si>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</si>
  <si>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</si>
  <si>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</si>
  <si>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</si>
  <si>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</si>
  <si>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</si>
  <si>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</si>
  <si>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</si>
  <si>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</si>
  <si>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</si>
  <si>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</si>
  <si>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</si>
  <si>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</si>
  <si>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</si>
  <si>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</si>
  <si>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</si>
  <si>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</si>
  <si>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</si>
  <si>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</si>
  <si>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</si>
  <si>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</si>
  <si>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</si>
  <si>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</si>
  <si>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</si>
  <si>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</si>
  <si>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</si>
  <si>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</si>
  <si>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</si>
  <si>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</si>
  <si>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</si>
  <si>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</si>
  <si>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</si>
  <si>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</si>
  <si>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</si>
  <si>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</si>
  <si>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</si>
  <si>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</si>
  <si>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</si>
  <si>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</si>
  <si>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</si>
  <si>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</si>
  <si>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</si>
  <si>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</si>
  <si>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</si>
  <si>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</si>
  <si>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</si>
  <si>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</si>
  <si>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</si>
  <si>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</si>
  <si>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</si>
  <si>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</si>
  <si>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</si>
  <si>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</si>
  <si>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</si>
  <si>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</si>
  <si>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</si>
  <si>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</si>
  <si>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</si>
  <si>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</si>
  <si>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</si>
  <si>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</si>
  <si>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</si>
  <si>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</si>
  <si>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</si>
  <si>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</si>
  <si>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</si>
  <si>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</si>
  <si>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</si>
  <si>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</si>
  <si>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</si>
  <si>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</si>
  <si>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</si>
  <si>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</si>
  <si>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</si>
  <si>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</si>
  <si>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</si>
  <si>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</si>
  <si>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</si>
  <si>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</si>
  <si>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</si>
  <si>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</si>
  <si>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</si>
  <si>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</si>
  <si>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</si>
  <si>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</si>
  <si>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</si>
  <si>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</si>
  <si>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</si>
  <si>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</si>
  <si>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</si>
  <si>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</si>
  <si>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</si>
  <si>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</si>
  <si>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</si>
  <si>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</si>
  <si>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</si>
  <si>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</si>
  <si>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</si>
  <si>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</si>
  <si>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</si>
  <si>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</si>
  <si>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</si>
  <si>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</si>
  <si>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</si>
  <si>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</si>
  <si>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</si>
  <si>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</si>
  <si>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</si>
  <si>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</si>
  <si>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</si>
  <si>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</si>
  <si>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</si>
  <si>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</si>
  <si>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</si>
  <si>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</si>
  <si>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</si>
  <si>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</si>
  <si>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</si>
  <si>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</si>
  <si>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</si>
  <si>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</si>
  <si>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</si>
  <si>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</si>
  <si>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</si>
  <si>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</si>
  <si>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</si>
  <si>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</si>
  <si>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</si>
  <si>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</si>
  <si>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</si>
  <si>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</si>
  <si>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</si>
  <si>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</si>
  <si>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</si>
  <si>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</si>
  <si>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</si>
  <si>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</si>
  <si>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</si>
  <si>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</si>
  <si>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</si>
  <si>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</si>
  <si>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</si>
  <si>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</si>
  <si>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</si>
  <si>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</si>
  <si>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</si>
  <si>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</si>
  <si>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</si>
  <si>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</si>
  <si>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</si>
  <si>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</si>
  <si>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</si>
  <si>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</si>
  <si>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</si>
  <si>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</si>
  <si>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</si>
  <si>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</si>
  <si>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</si>
  <si>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</si>
  <si>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</si>
  <si>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</si>
  <si>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</si>
  <si>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</si>
  <si>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</si>
  <si>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</si>
  <si>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</si>
  <si>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</si>
  <si>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</si>
  <si>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</si>
  <si>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</si>
  <si>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</si>
  <si>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</si>
  <si>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</si>
  <si>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</si>
  <si>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</si>
  <si>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</si>
  <si>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</si>
  <si>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</si>
  <si>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</si>
  <si>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</si>
  <si>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</si>
  <si>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</si>
  <si>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</si>
  <si>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</si>
  <si>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</si>
  <si>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</si>
  <si>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</si>
  <si>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</si>
  <si>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</si>
  <si>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</si>
  <si>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</si>
  <si>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</si>
  <si>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</si>
  <si>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</si>
  <si>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</si>
  <si>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</si>
  <si>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</si>
  <si>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</si>
  <si>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</si>
  <si>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</si>
  <si>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</si>
  <si>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</si>
  <si>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</si>
  <si>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</si>
  <si>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</si>
  <si>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</si>
  <si>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</si>
  <si>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</si>
  <si>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</si>
  <si>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</si>
  <si>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</si>
  <si>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</si>
  <si>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</si>
  <si>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</si>
  <si>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</si>
  <si>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</si>
  <si>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</si>
  <si>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</si>
  <si>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</si>
  <si>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</si>
  <si>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</si>
  <si>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</si>
  <si>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</si>
  <si>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</si>
  <si>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</si>
  <si>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</si>
  <si>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</si>
  <si>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</si>
  <si>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</si>
  <si>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</si>
  <si>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</si>
  <si>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</si>
  <si>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</si>
  <si>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</si>
  <si>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</si>
  <si>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</si>
  <si>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</si>
  <si>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</si>
  <si>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</si>
  <si>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</si>
  <si>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</si>
  <si>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</si>
  <si>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</si>
  <si>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</si>
  <si>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</si>
  <si>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</si>
  <si>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</si>
  <si>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</si>
  <si>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</si>
  <si>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</si>
  <si>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</si>
  <si>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</si>
  <si>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</si>
  <si>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</si>
  <si>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</si>
  <si>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</si>
  <si>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</si>
  <si>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</si>
  <si>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</si>
  <si>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</si>
  <si>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</si>
  <si>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</si>
  <si>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</si>
  <si>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</si>
  <si>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</si>
  <si>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</si>
  <si>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</si>
  <si>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</si>
  <si>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</si>
  <si>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</si>
  <si>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</si>
  <si>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</si>
  <si>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</si>
  <si>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</si>
  <si>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</si>
  <si>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</si>
  <si>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</si>
  <si>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</si>
  <si>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</si>
  <si>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</si>
  <si>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</si>
  <si>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</si>
  <si>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</si>
  <si>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</si>
  <si>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</si>
  <si>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</si>
  <si>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</si>
  <si>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</si>
  <si>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</si>
  <si>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</si>
  <si>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</si>
  <si>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</si>
  <si>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</si>
  <si>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</si>
  <si>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</si>
  <si>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</si>
  <si>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</si>
  <si>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</si>
  <si>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</si>
  <si>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</si>
  <si>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</si>
  <si>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</si>
  <si>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</si>
  <si>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</si>
  <si>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</si>
  <si>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</si>
  <si>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</si>
  <si>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</si>
  <si>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</si>
  <si>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</si>
  <si>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</si>
  <si>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</si>
  <si>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</si>
  <si>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</si>
  <si>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</si>
  <si>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</si>
  <si>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</si>
  <si>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</si>
  <si>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</si>
  <si>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</si>
  <si>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</si>
  <si>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</si>
  <si>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</si>
  <si>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</si>
  <si>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</si>
  <si>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</si>
  <si>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</si>
  <si>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</si>
  <si>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</si>
  <si>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</si>
  <si>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</si>
  <si>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</si>
  <si>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</si>
  <si>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</si>
  <si>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</si>
  <si>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</si>
  <si>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</si>
  <si>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</si>
  <si>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</si>
  <si>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</si>
  <si>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</si>
  <si>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</si>
  <si>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</si>
  <si>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</si>
  <si>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</si>
  <si>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</si>
  <si>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</si>
  <si>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</si>
  <si>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</si>
  <si>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</si>
  <si>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</si>
  <si>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</si>
  <si>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</si>
  <si>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</si>
  <si>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</si>
  <si>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</si>
  <si>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</si>
  <si>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</si>
  <si>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</si>
  <si>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</si>
  <si>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</si>
  <si>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</si>
  <si>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</si>
  <si>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</si>
  <si>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</si>
  <si>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</si>
  <si>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</si>
  <si>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</si>
  <si>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</si>
  <si>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</si>
  <si>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</si>
  <si>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</si>
  <si>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</si>
  <si>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</si>
  <si>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</si>
  <si>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</si>
  <si>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</si>
  <si>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</si>
  <si>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</si>
  <si>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</si>
  <si>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</si>
  <si>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</si>
  <si>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</si>
  <si>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</si>
  <si>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</si>
  <si>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</si>
  <si>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</si>
  <si>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</si>
  <si>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</si>
  <si>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</si>
  <si>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</si>
  <si>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</si>
  <si>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</si>
  <si>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</si>
  <si>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</si>
  <si>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</si>
  <si>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</si>
  <si>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</si>
  <si>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</si>
  <si>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</si>
  <si>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</si>
  <si>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</si>
  <si>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</si>
  <si>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</si>
  <si>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</si>
  <si>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</si>
  <si>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</si>
  <si>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</si>
  <si>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</si>
  <si>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</si>
  <si>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</si>
  <si>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</si>
  <si>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</si>
  <si>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</si>
  <si>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</si>
  <si>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</si>
  <si>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</si>
  <si>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</si>
  <si>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</si>
  <si>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</si>
  <si>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</si>
  <si>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</si>
  <si>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</si>
  <si>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</si>
  <si>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</si>
  <si>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</si>
  <si>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</si>
  <si>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</si>
  <si>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</si>
  <si>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</si>
  <si>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</si>
  <si>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</si>
  <si>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</si>
  <si>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</si>
  <si>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</si>
  <si>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</si>
  <si>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</si>
  <si>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</si>
  <si>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</si>
  <si>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</si>
  <si>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</si>
  <si>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</si>
  <si>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</si>
  <si>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</si>
  <si>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</si>
  <si>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</si>
  <si>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</si>
  <si>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</si>
  <si>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</si>
  <si>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</si>
  <si>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</si>
  <si>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</si>
  <si>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</si>
  <si>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</si>
  <si>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</si>
  <si>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</si>
  <si>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</si>
  <si>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</si>
  <si>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</si>
  <si>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</si>
  <si>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</si>
  <si>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</si>
  <si>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</si>
  <si>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</si>
  <si>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</si>
  <si>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</si>
  <si>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</si>
  <si>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</si>
  <si>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</si>
  <si>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</si>
  <si>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</si>
  <si>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</si>
  <si>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</si>
  <si>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</si>
  <si>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</si>
  <si>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</si>
  <si>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</si>
  <si>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</si>
  <si>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</si>
  <si>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</si>
  <si>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</si>
  <si>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</si>
  <si>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</si>
  <si>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</si>
  <si>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</si>
  <si>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</si>
  <si>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</si>
  <si>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</si>
  <si>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</si>
  <si>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</si>
  <si>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</si>
  <si>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</si>
  <si>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</si>
  <si>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</si>
  <si>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</si>
  <si>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</si>
  <si>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</si>
  <si>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</si>
  <si>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</si>
  <si>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</si>
  <si>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</si>
  <si>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</si>
  <si>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</si>
  <si>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</si>
  <si>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</si>
  <si>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</si>
  <si>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</si>
  <si>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</si>
  <si>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</si>
  <si>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</si>
  <si>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</si>
  <si>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</si>
  <si>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</si>
  <si>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</si>
  <si>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</si>
  <si>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</si>
  <si>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</si>
  <si>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</si>
  <si>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</si>
  <si>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</si>
  <si>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</si>
  <si>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</si>
  <si>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</si>
  <si>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</si>
  <si>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</si>
  <si>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</si>
  <si>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</si>
  <si>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</si>
  <si>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</si>
  <si>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</si>
  <si>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</si>
  <si>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</si>
  <si>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</si>
  <si>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</si>
  <si>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</si>
  <si>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</si>
  <si>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</si>
  <si>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</si>
  <si>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</si>
  <si>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</si>
  <si>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</si>
  <si>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</si>
  <si>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</si>
  <si>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</si>
  <si>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</si>
  <si>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</si>
  <si>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</si>
  <si>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</si>
  <si>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</si>
  <si>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</si>
  <si>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</si>
  <si>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</si>
  <si>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</si>
  <si>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</si>
  <si>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</si>
  <si>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</si>
  <si>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</si>
  <si>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</si>
  <si>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</si>
  <si>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</si>
  <si>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</si>
  <si>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</si>
  <si>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</si>
  <si>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</si>
  <si>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</si>
  <si>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</si>
  <si>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</si>
  <si>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</si>
  <si>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</si>
  <si>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</si>
  <si>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</si>
  <si>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</si>
  <si>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</si>
  <si>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</si>
  <si>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</si>
  <si>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</si>
  <si>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</si>
  <si>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</si>
  <si>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</si>
  <si>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</si>
  <si>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</si>
  <si>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</si>
  <si>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</si>
  <si>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</si>
  <si>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</si>
  <si>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</si>
  <si>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</si>
  <si>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</si>
  <si>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</si>
  <si>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</si>
  <si>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</si>
  <si>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</si>
  <si>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</si>
  <si>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</si>
  <si>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</si>
  <si>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</si>
  <si>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</si>
  <si>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</si>
  <si>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</si>
  <si>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</si>
  <si>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</si>
  <si>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</si>
  <si>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</si>
  <si>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</si>
  <si>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</si>
  <si>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</si>
  <si>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</si>
  <si>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</si>
  <si>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</si>
  <si>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</si>
  <si>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</si>
  <si>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</si>
  <si>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</si>
  <si>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</si>
  <si>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</si>
  <si>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</si>
  <si>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</si>
  <si>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</si>
  <si>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</si>
  <si>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</si>
  <si>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</si>
  <si>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</si>
  <si>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</si>
  <si>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</si>
  <si>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</si>
  <si>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</si>
  <si>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</si>
  <si>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</si>
  <si>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</si>
  <si>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</si>
  <si>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</si>
  <si>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</si>
  <si>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</si>
  <si>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</si>
  <si>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</si>
  <si>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</si>
  <si>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</si>
  <si>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</si>
  <si>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</si>
  <si>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</si>
  <si>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</si>
  <si>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</si>
  <si>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</si>
  <si>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</si>
  <si>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</si>
  <si>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</si>
  <si>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</si>
  <si>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</si>
  <si>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</si>
  <si>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</si>
  <si>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</si>
  <si>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</si>
  <si>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</si>
  <si>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</si>
  <si>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</si>
  <si>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</si>
  <si>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</si>
  <si>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</si>
  <si>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</si>
  <si>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</si>
  <si>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</si>
  <si>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</si>
  <si>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</si>
  <si>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</si>
  <si>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</si>
  <si>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</si>
  <si>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</si>
  <si>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</si>
  <si>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</si>
  <si>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</si>
  <si>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</si>
  <si>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</si>
  <si>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</si>
  <si>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</si>
  <si>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</si>
  <si>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</si>
  <si>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</si>
  <si>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</si>
  <si>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</si>
  <si>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</si>
  <si>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</si>
  <si>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</si>
  <si>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</si>
  <si>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</si>
  <si>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</si>
  <si>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</si>
  <si>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</si>
  <si>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</si>
  <si>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</si>
  <si>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</si>
  <si>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</si>
  <si>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</si>
  <si>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</si>
  <si>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</si>
  <si>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</si>
  <si>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</si>
  <si>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</si>
  <si>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</si>
  <si>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</si>
  <si>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</si>
  <si>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</si>
  <si>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</si>
  <si>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</si>
  <si>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</si>
  <si>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</si>
  <si>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</si>
  <si>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</si>
  <si>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</si>
  <si>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</si>
  <si>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</si>
  <si>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</si>
  <si>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</si>
  <si>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</si>
  <si>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</si>
  <si>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</si>
  <si>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</si>
  <si>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</si>
  <si>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</si>
  <si>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</si>
  <si>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</si>
  <si>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</si>
  <si>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</si>
  <si>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</si>
  <si>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</si>
  <si>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</si>
  <si>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</si>
  <si>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</si>
  <si>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</si>
  <si>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</si>
  <si>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</si>
  <si>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</si>
  <si>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</si>
  <si>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</si>
  <si>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</si>
  <si>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</si>
  <si>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</si>
  <si>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</si>
  <si>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</si>
  <si>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</si>
  <si>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</si>
  <si>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</si>
  <si>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</si>
  <si>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</si>
  <si>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</si>
  <si>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</si>
  <si>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</si>
  <si>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</si>
  <si>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</si>
  <si>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</si>
  <si>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</si>
  <si>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</si>
  <si>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</si>
  <si>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</si>
  <si>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</si>
  <si>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</si>
  <si>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</si>
  <si>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</si>
  <si>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</si>
  <si>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</si>
  <si>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</si>
  <si>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</si>
  <si>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</si>
  <si>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</si>
  <si>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</si>
  <si>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</si>
  <si>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</si>
  <si>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</si>
  <si>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</si>
  <si>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</si>
  <si>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</si>
  <si>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</si>
  <si>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</si>
  <si>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</si>
  <si>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</si>
  <si>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</si>
  <si>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</si>
  <si>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</si>
  <si>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</si>
  <si>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</si>
  <si>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</si>
  <si>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</si>
  <si>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</si>
  <si>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</si>
  <si>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</si>
  <si>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</si>
  <si>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</si>
  <si>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</si>
  <si>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</si>
  <si>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</si>
  <si>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</si>
  <si>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</si>
  <si>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</si>
  <si>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</si>
  <si>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</si>
  <si>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</si>
  <si>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</si>
  <si>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</si>
  <si>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</si>
  <si>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</si>
  <si>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</si>
  <si>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</si>
  <si>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</si>
  <si>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</si>
  <si>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</si>
  <si>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</si>
  <si>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</si>
  <si>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</si>
  <si>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</si>
  <si>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</si>
  <si>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</si>
  <si>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</si>
  <si>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</si>
  <si>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</si>
  <si>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</si>
  <si>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</si>
  <si>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</si>
  <si>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</si>
  <si>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</si>
  <si>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</si>
  <si>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</si>
  <si>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</si>
  <si>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</si>
  <si>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</si>
  <si>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</si>
  <si>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</si>
  <si>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</si>
  <si>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</si>
  <si>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</si>
  <si>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</si>
  <si>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</si>
  <si>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</si>
  <si>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</si>
  <si>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</si>
  <si>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</si>
  <si>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</si>
  <si>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</si>
  <si>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</si>
  <si>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</si>
  <si>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</si>
  <si>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</si>
  <si>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</si>
  <si>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</si>
  <si>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</si>
  <si>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</si>
  <si>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</si>
  <si>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</si>
  <si>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</si>
  <si>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</si>
  <si>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</si>
  <si>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</si>
  <si>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</si>
  <si>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</si>
  <si>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</si>
  <si>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</si>
  <si>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</si>
  <si>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</si>
  <si>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</si>
  <si>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</si>
  <si>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</si>
  <si>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</si>
  <si>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</si>
  <si>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</si>
  <si>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</si>
  <si>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</si>
  <si>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</si>
  <si>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</si>
  <si>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</si>
  <si>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</si>
  <si>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</si>
  <si>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</si>
  <si>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</si>
  <si>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</si>
  <si>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</si>
  <si>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</si>
  <si>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</si>
  <si>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</si>
  <si>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</si>
  <si>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</si>
  <si>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</si>
  <si>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</si>
  <si>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</si>
  <si>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</si>
  <si>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</si>
  <si>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</si>
  <si>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</si>
  <si>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</si>
  <si>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</si>
  <si>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</si>
  <si>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</si>
  <si>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</si>
  <si>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</si>
  <si>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</si>
  <si>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</si>
  <si>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</si>
  <si>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</si>
  <si>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</si>
  <si>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</si>
  <si>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</si>
  <si>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</si>
  <si>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</si>
  <si>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</si>
  <si>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</si>
  <si>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</si>
  <si>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</si>
  <si>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</si>
  <si>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</si>
  <si>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</si>
  <si>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</si>
  <si>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</si>
  <si>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</si>
  <si>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</si>
  <si>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</si>
  <si>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</si>
  <si>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</si>
  <si>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</si>
  <si>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</si>
  <si>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</si>
  <si>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</si>
  <si>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</si>
  <si>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</si>
  <si>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</si>
  <si>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</si>
  <si>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</si>
  <si>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</si>
  <si>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</si>
  <si>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</si>
  <si>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</si>
  <si>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</si>
  <si>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</si>
  <si>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</si>
  <si>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</si>
  <si>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</si>
  <si>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</si>
  <si>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</si>
  <si>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</si>
  <si>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</si>
  <si>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</si>
  <si>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</si>
  <si>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</si>
  <si>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</si>
  <si>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</si>
  <si>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</si>
  <si>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</si>
  <si>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</si>
  <si>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</si>
  <si>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</si>
  <si>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</si>
  <si>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</si>
  <si>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</si>
  <si>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</si>
  <si>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</si>
  <si>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</si>
  <si>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</si>
  <si>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</si>
  <si>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</si>
  <si>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</si>
  <si>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</si>
  <si>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</si>
  <si>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</si>
  <si>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</si>
  <si>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</si>
  <si>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</si>
  <si>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</si>
  <si>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</si>
  <si>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</si>
  <si>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</si>
  <si>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</si>
  <si>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</si>
  <si>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</si>
  <si>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</si>
  <si>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</si>
  <si>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</si>
  <si>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</si>
  <si>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</si>
  <si>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</si>
  <si>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</si>
  <si>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</si>
  <si>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</si>
  <si>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</si>
  <si>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</si>
  <si>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</si>
  <si>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</si>
  <si>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</si>
  <si>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</si>
  <si>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</si>
  <si>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</si>
  <si>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</si>
  <si>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</si>
  <si>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</si>
  <si>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</si>
  <si>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</si>
  <si>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</si>
  <si>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</si>
  <si>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</si>
  <si>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</si>
  <si>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</si>
  <si>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</si>
  <si>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</si>
  <si>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</si>
  <si>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</si>
  <si>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</si>
  <si>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</si>
  <si>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</si>
  <si>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</si>
  <si>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</si>
  <si>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</si>
  <si>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</si>
  <si>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</si>
  <si>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</si>
  <si>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</si>
  <si>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</si>
  <si>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</si>
  <si>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</si>
  <si>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</si>
  <si>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</si>
  <si>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</si>
  <si>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</si>
  <si>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</si>
  <si>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</si>
  <si>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</si>
  <si>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</si>
  <si>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</si>
  <si>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</si>
  <si>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</si>
  <si>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</si>
  <si>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</si>
  <si>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</si>
  <si>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</si>
  <si>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</si>
  <si>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</si>
  <si>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</si>
  <si>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</si>
  <si>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</si>
  <si>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</si>
  <si>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</si>
  <si>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</si>
  <si>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</si>
  <si>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</si>
  <si>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</si>
  <si>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</si>
  <si>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</si>
  <si>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</si>
  <si>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</si>
  <si>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</si>
  <si>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</si>
  <si>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</si>
  <si>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</si>
  <si>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</si>
  <si>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</si>
  <si>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</si>
  <si>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</si>
  <si>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</si>
  <si>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</si>
  <si>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</si>
  <si>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</si>
  <si>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</si>
  <si>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</si>
  <si>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</si>
  <si>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</si>
  <si>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</si>
  <si>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</si>
  <si>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</si>
  <si>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</si>
  <si>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</si>
  <si>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</si>
  <si>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</si>
  <si>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</si>
  <si>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</si>
  <si>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</si>
  <si>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</si>
  <si>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</si>
  <si>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</si>
  <si>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</si>
  <si>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</si>
  <si>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</si>
  <si>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</si>
  <si>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</si>
  <si>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</si>
  <si>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</si>
  <si>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</si>
  <si>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</si>
  <si>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</si>
  <si>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</si>
  <si>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</si>
  <si>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</si>
  <si>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</si>
  <si>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</si>
  <si>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</si>
  <si>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</si>
  <si>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</si>
  <si>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</si>
  <si>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</si>
  <si>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</si>
  <si>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</si>
  <si>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</si>
  <si>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</si>
  <si>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</si>
  <si>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</si>
  <si>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</si>
  <si>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</si>
  <si>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</si>
  <si>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</si>
  <si>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</si>
  <si>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</si>
  <si>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</si>
  <si>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</si>
  <si>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</si>
  <si>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</si>
  <si>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</si>
  <si>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</si>
  <si>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</si>
  <si>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</si>
  <si>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</si>
  <si>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</si>
  <si>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</si>
  <si>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</si>
  <si>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</si>
  <si>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</si>
  <si>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</si>
  <si>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</si>
  <si>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</si>
  <si>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</si>
  <si>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</si>
  <si>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</si>
  <si>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</si>
  <si>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</si>
  <si>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</si>
  <si>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</si>
  <si>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</si>
  <si>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</si>
  <si>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</si>
  <si>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</si>
  <si>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</si>
  <si>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</si>
  <si>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</si>
  <si>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</si>
  <si>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</si>
  <si>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</si>
  <si>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</si>
  <si>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</si>
  <si>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</si>
  <si>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</si>
  <si>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</si>
  <si>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</si>
  <si>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</si>
  <si>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</si>
  <si>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</si>
  <si>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</si>
  <si>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</si>
  <si>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</si>
  <si>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</si>
  <si>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</si>
  <si>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</si>
  <si>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</si>
  <si>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</si>
  <si>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</si>
  <si>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</si>
  <si>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</si>
  <si>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</si>
  <si>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</si>
  <si>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</si>
  <si>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</si>
  <si>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</si>
  <si>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</si>
  <si>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</si>
  <si>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</si>
  <si>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</si>
  <si>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</si>
  <si>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</si>
  <si>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</si>
  <si>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</si>
  <si>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</si>
  <si>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</si>
  <si>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</si>
  <si>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</si>
  <si>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</si>
  <si>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</si>
  <si>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</si>
  <si>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</si>
  <si>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</si>
  <si>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</si>
  <si>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</si>
  <si>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</si>
  <si>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</si>
  <si>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</si>
  <si>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</si>
  <si>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</si>
  <si>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</si>
  <si>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</si>
  <si>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</si>
  <si>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</si>
  <si>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</si>
  <si>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</si>
  <si>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</si>
  <si>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</si>
  <si>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</si>
  <si>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</si>
  <si>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</si>
  <si>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</si>
  <si>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</si>
  <si>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</si>
  <si>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</si>
  <si>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</si>
  <si>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</si>
  <si>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</si>
  <si>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</si>
  <si>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</si>
  <si>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</si>
  <si>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</si>
  <si>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</si>
  <si>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</si>
  <si>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</si>
  <si>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</si>
  <si>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</si>
  <si>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</si>
  <si>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</si>
  <si>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</si>
  <si>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</si>
  <si>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</si>
  <si>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</si>
  <si>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</si>
  <si>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</si>
  <si>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</si>
  <si>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</si>
  <si>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</si>
  <si>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</si>
  <si>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</si>
  <si>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</si>
  <si>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</si>
  <si>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</si>
  <si>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</si>
  <si>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</si>
  <si>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</si>
  <si>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</si>
  <si>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</si>
  <si>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</si>
  <si>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</si>
  <si>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</si>
  <si>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</si>
  <si>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</si>
  <si>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</si>
  <si>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</si>
  <si>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</si>
  <si>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</si>
  <si>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</si>
  <si>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</si>
  <si>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</si>
  <si>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</si>
  <si>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</si>
  <si>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</si>
  <si>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</si>
  <si>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</si>
  <si>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</si>
  <si>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</si>
  <si>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</si>
  <si>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</si>
  <si>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</si>
  <si>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</si>
  <si>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</si>
  <si>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</si>
  <si>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</si>
  <si>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</si>
  <si>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</si>
  <si>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</si>
  <si>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</si>
  <si>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</si>
  <si>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</si>
  <si>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</si>
  <si>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</si>
  <si>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</si>
  <si>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</si>
  <si>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</si>
  <si>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</si>
  <si>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</si>
  <si>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</si>
  <si>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</si>
  <si>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</si>
  <si>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</si>
  <si>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</si>
  <si>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</si>
  <si>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</si>
  <si>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</si>
  <si>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</si>
  <si>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</si>
  <si>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</si>
  <si>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</si>
  <si>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</si>
  <si>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</si>
  <si>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</si>
  <si>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</si>
  <si>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</si>
  <si>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</si>
  <si>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</si>
  <si>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</si>
  <si>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</si>
  <si>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</si>
  <si>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</si>
  <si>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</si>
  <si>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</si>
  <si>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</si>
  <si>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</si>
  <si>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</si>
  <si>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</si>
  <si>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</si>
  <si>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</si>
  <si>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</si>
  <si>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</si>
  <si>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</si>
  <si>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</si>
  <si>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</si>
  <si>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</si>
  <si>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</si>
  <si>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</si>
  <si>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</si>
  <si>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</si>
  <si>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</si>
  <si>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</si>
  <si>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</si>
  <si>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</si>
  <si>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</si>
  <si>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</si>
  <si>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</si>
  <si>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</si>
  <si>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</si>
  <si>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</si>
  <si>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</si>
  <si>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</si>
  <si>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</si>
  <si>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</si>
  <si>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</si>
  <si>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</si>
  <si>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</si>
  <si>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</si>
  <si>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</si>
  <si>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</si>
  <si>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</si>
  <si>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</si>
  <si>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</si>
  <si>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</si>
  <si>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</si>
  <si>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</si>
  <si>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</si>
  <si>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</si>
  <si>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</si>
  <si>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</si>
  <si>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</si>
  <si>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</si>
  <si>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</si>
  <si>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</si>
  <si>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</si>
  <si>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</si>
  <si>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</si>
  <si>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</si>
  <si>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</si>
  <si>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</si>
  <si>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</si>
  <si>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</si>
  <si>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</si>
  <si>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</si>
  <si>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</si>
  <si>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</si>
  <si>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</si>
  <si>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</si>
  <si>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</si>
  <si>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</si>
  <si>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</si>
  <si>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</si>
  <si>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</si>
  <si>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</si>
  <si>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</si>
  <si>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</si>
  <si>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</si>
  <si>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</si>
  <si>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</si>
  <si>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</si>
  <si>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</si>
  <si>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</si>
  <si>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</si>
  <si>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</si>
  <si>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</si>
  <si>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</si>
  <si>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</si>
  <si>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</si>
  <si>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</si>
  <si>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</si>
  <si>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</si>
  <si>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</si>
  <si>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</si>
  <si>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</si>
  <si>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</si>
  <si>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</si>
  <si>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</si>
  <si>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</si>
  <si>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</si>
  <si>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</si>
  <si>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</si>
  <si>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</si>
  <si>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</si>
  <si>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</si>
  <si>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</si>
  <si>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</si>
  <si>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</si>
  <si>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</si>
  <si>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</si>
  <si>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</si>
  <si>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</si>
  <si>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</si>
  <si>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</si>
  <si>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</si>
  <si>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</si>
  <si>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</si>
  <si>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</si>
  <si>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</si>
  <si>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</si>
  <si>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</si>
  <si>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</si>
  <si>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</si>
  <si>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</si>
  <si>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</si>
  <si>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</si>
  <si>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</si>
  <si>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</si>
  <si>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</si>
  <si>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</si>
  <si>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</si>
  <si>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</si>
  <si>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</si>
  <si>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</si>
  <si>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</si>
  <si>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</si>
  <si>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</si>
  <si>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</si>
  <si>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</si>
  <si>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</si>
  <si>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</si>
  <si>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</si>
  <si>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</si>
  <si>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</si>
  <si>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</si>
  <si>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</si>
  <si>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</si>
  <si>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</si>
  <si>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</si>
  <si>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</si>
  <si>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</si>
  <si>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</si>
  <si>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</si>
  <si>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</si>
  <si>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</si>
  <si>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</si>
  <si>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</si>
  <si>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</si>
  <si>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</si>
  <si>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</si>
  <si>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</si>
  <si>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</si>
  <si>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</si>
  <si>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</si>
  <si>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</si>
  <si>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</si>
  <si>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</si>
  <si>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</si>
  <si>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</si>
  <si>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</si>
  <si>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</si>
  <si>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</si>
  <si>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</si>
  <si>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</si>
  <si>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</si>
  <si>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</si>
  <si>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</si>
  <si>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</si>
  <si>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</si>
  <si>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</si>
  <si>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</si>
  <si>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</si>
  <si>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</si>
  <si>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</si>
  <si>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</si>
  <si>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</si>
  <si>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</si>
  <si>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</si>
  <si>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</si>
  <si>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</si>
  <si>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</si>
  <si>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</si>
  <si>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</si>
  <si>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</si>
  <si>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</si>
  <si>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</si>
  <si>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</si>
  <si>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</si>
  <si>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</si>
  <si>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</si>
  <si>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</si>
  <si>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</si>
  <si>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</si>
  <si>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</si>
  <si>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</si>
  <si>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</si>
  <si>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</si>
  <si>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</si>
  <si>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</si>
  <si>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</si>
  <si>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</si>
  <si>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</si>
  <si>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</si>
  <si>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</si>
  <si>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</si>
  <si>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</si>
  <si>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</si>
  <si>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</si>
  <si>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</si>
  <si>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</si>
  <si>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</si>
  <si>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</si>
  <si>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</si>
  <si>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</si>
  <si>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</si>
  <si>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</si>
  <si>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</si>
  <si>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</si>
  <si>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</si>
  <si>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</si>
  <si>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</si>
  <si>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</si>
  <si>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</si>
  <si>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</si>
  <si>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</si>
  <si>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</si>
  <si>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</si>
  <si>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</si>
  <si>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</si>
  <si>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</si>
  <si>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</si>
  <si>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</si>
  <si>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</si>
  <si>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</si>
  <si>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</si>
  <si>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</si>
  <si>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</si>
  <si>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</si>
  <si>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</si>
  <si>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</si>
  <si>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</si>
  <si>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</si>
  <si>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</si>
  <si>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</si>
  <si>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</si>
  <si>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</si>
  <si>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</si>
  <si>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</si>
  <si>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</si>
  <si>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</si>
  <si>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</si>
  <si>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</si>
  <si>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</si>
  <si>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</si>
  <si>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</si>
  <si>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</si>
  <si>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</si>
  <si>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</si>
  <si>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</si>
  <si>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</si>
  <si>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</si>
  <si>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</si>
  <si>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</si>
  <si>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</si>
  <si>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</si>
  <si>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</si>
  <si>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</si>
  <si>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</si>
  <si>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</si>
  <si>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</si>
  <si>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</si>
  <si>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</si>
  <si>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</si>
  <si>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</si>
  <si>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</si>
  <si>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</si>
  <si>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</si>
  <si>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</si>
  <si>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</si>
  <si>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</si>
  <si>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</si>
  <si>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</si>
  <si>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</si>
  <si>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</si>
  <si>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</si>
  <si>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</si>
  <si>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</si>
  <si>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</si>
  <si>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</si>
  <si>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</si>
  <si>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</si>
  <si>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</si>
  <si>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</si>
  <si>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</si>
  <si>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</si>
  <si>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</si>
  <si>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</si>
  <si>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</si>
  <si>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</si>
  <si>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</si>
  <si>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</si>
  <si>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</si>
  <si>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</si>
  <si>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</si>
  <si>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</si>
  <si>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</si>
  <si>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</si>
  <si>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</si>
  <si>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</si>
  <si>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</si>
  <si>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</si>
  <si>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</si>
  <si>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</si>
  <si>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</si>
  <si>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</si>
  <si>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</si>
  <si>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</si>
  <si>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</si>
  <si>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</si>
  <si>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</si>
  <si>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</si>
  <si>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</si>
  <si>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</si>
  <si>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</si>
  <si>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</si>
  <si>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</si>
  <si>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</si>
  <si>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</si>
  <si>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</si>
  <si>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</si>
  <si>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</si>
  <si>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</si>
  <si>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</si>
  <si>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</si>
  <si>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</si>
  <si>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</si>
  <si>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</si>
  <si>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</si>
  <si>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</si>
  <si>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</si>
  <si>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</si>
  <si>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</si>
  <si>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</si>
  <si>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</si>
  <si>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</si>
  <si>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</si>
  <si>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</si>
  <si>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</si>
  <si>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</si>
  <si>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</si>
  <si>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</si>
  <si>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</si>
  <si>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</si>
  <si>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</si>
  <si>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</si>
  <si>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</si>
  <si>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</si>
  <si>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</si>
  <si>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</si>
  <si>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</si>
  <si>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</si>
  <si>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</si>
  <si>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</si>
  <si>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</si>
  <si>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</si>
  <si>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</si>
  <si>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</si>
  <si>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</si>
  <si>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</si>
  <si>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</si>
  <si>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</si>
  <si>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</si>
  <si>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</si>
  <si>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</si>
  <si>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</si>
  <si>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</si>
  <si>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</si>
  <si>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</si>
  <si>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</si>
  <si>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</si>
  <si>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</si>
  <si>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</si>
  <si>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</si>
  <si>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</si>
  <si>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</si>
  <si>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</si>
  <si>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</si>
  <si>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</si>
  <si>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</si>
  <si>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</si>
  <si>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</si>
  <si>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</si>
  <si>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</si>
  <si>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</si>
  <si>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</si>
  <si>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</si>
  <si>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</si>
  <si>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</si>
  <si>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</si>
  <si>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</si>
  <si>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</si>
  <si>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</si>
  <si>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</si>
  <si>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</si>
  <si>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</si>
  <si>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</si>
  <si>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</si>
  <si>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</si>
  <si>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</si>
  <si>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</si>
  <si>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</si>
  <si>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</si>
  <si>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</si>
  <si>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</si>
  <si>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</si>
  <si>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</si>
  <si>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</si>
  <si>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</si>
  <si>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</si>
  <si>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</si>
  <si>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</si>
  <si>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</si>
  <si>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</si>
  <si>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</si>
  <si>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</si>
  <si>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</si>
  <si>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</si>
  <si>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</si>
  <si>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</si>
  <si>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</si>
  <si>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</si>
  <si>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</si>
  <si>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</si>
  <si>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</si>
  <si>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</si>
  <si>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</si>
  <si>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</si>
  <si>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</si>
  <si>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</si>
  <si>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</si>
  <si>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</si>
  <si>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</si>
  <si>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</si>
  <si>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</si>
  <si>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</si>
  <si>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</si>
  <si>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</si>
  <si>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</si>
  <si>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</si>
  <si>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</si>
  <si>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</si>
  <si>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</si>
  <si>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</si>
  <si>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</si>
  <si>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</si>
  <si>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</si>
  <si>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</si>
  <si>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</si>
  <si>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</si>
  <si>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</si>
  <si>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</si>
  <si>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</si>
  <si>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</si>
  <si>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</si>
  <si>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</si>
  <si>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</si>
  <si>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</si>
  <si>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</si>
  <si>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</si>
  <si>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</si>
  <si>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</si>
  <si>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</si>
  <si>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</si>
  <si>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</si>
  <si>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</si>
  <si>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</si>
  <si>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</si>
  <si>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</si>
  <si>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</si>
  <si>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</si>
  <si>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</si>
  <si>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</si>
  <si>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</si>
  <si>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</si>
  <si>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</si>
  <si>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</si>
  <si>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</si>
  <si>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</si>
  <si>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</si>
  <si>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</si>
  <si>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</si>
  <si>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</si>
  <si>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</si>
  <si>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</si>
  <si>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</si>
  <si>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</si>
  <si>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</si>
  <si>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</si>
  <si>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</si>
  <si>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</si>
  <si>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</si>
  <si>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</si>
  <si>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</si>
  <si>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</si>
  <si>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</si>
  <si>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</si>
  <si>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</si>
  <si>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</si>
  <si>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</si>
  <si>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</si>
  <si>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</si>
  <si>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</si>
  <si>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</si>
  <si>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</si>
  <si>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</si>
  <si>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</si>
  <si>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</si>
  <si>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</si>
  <si>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</si>
  <si>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</si>
  <si>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</si>
  <si>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</si>
  <si>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</si>
  <si>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</si>
  <si>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</si>
  <si>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</si>
  <si>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</si>
  <si>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</si>
  <si>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</si>
  <si>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</si>
  <si>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</si>
  <si>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</si>
  <si>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</si>
  <si>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</si>
  <si>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</si>
  <si>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</si>
  <si>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</si>
  <si>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</si>
  <si>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</si>
  <si>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</si>
  <si>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</si>
  <si>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</si>
  <si>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</si>
  <si>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</si>
  <si>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</si>
  <si>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</si>
  <si>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</si>
  <si>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</si>
  <si>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</si>
  <si>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</si>
  <si>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</si>
  <si>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</si>
  <si>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</si>
  <si>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</si>
  <si>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</si>
  <si>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</si>
  <si>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</si>
  <si>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</si>
  <si>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</si>
  <si>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</si>
  <si>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</si>
  <si>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</si>
  <si>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</si>
  <si>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</si>
  <si>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</si>
  <si>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</si>
  <si>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</si>
  <si>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</si>
  <si>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</si>
  <si>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</si>
  <si>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</si>
  <si>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</si>
  <si>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</si>
  <si>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</si>
  <si>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</si>
  <si>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</si>
  <si>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</si>
  <si>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</si>
  <si>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</si>
  <si>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</si>
  <si>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</si>
  <si>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</si>
  <si>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</si>
  <si>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</si>
  <si>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</si>
  <si>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</si>
  <si>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</si>
  <si>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</si>
  <si>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</si>
  <si>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</si>
  <si>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</si>
  <si>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</si>
  <si>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</si>
  <si>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</si>
  <si>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</si>
  <si>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</si>
  <si>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</si>
  <si>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</si>
  <si>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</si>
  <si>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</si>
  <si>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</si>
  <si>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</si>
  <si>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</si>
  <si>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</si>
  <si>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</si>
  <si>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</si>
  <si>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</si>
  <si>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</si>
  <si>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</si>
  <si>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</si>
  <si>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</si>
  <si>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</si>
  <si>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</si>
  <si>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</si>
  <si>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</si>
  <si>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</si>
  <si>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</si>
  <si>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</si>
  <si>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</si>
  <si>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</si>
  <si>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</si>
  <si>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</si>
  <si>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</si>
  <si>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</si>
  <si>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</si>
  <si>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</si>
  <si>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</si>
  <si>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</si>
  <si>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</si>
  <si>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</si>
  <si>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</si>
  <si>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</si>
  <si>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</si>
  <si>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</si>
  <si>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</si>
  <si>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</si>
  <si>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</si>
  <si>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</si>
  <si>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</si>
  <si>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</si>
  <si>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</si>
  <si>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</si>
  <si>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</si>
  <si>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</si>
  <si>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</si>
  <si>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</si>
  <si>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</si>
  <si>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</si>
  <si>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</si>
  <si>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</si>
  <si>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</si>
  <si>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</si>
  <si>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</si>
  <si>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</si>
  <si>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</si>
  <si>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</si>
  <si>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</si>
  <si>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</si>
  <si>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</si>
  <si>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</si>
  <si>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</si>
  <si>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</si>
  <si>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</si>
  <si>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</si>
  <si>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</si>
  <si>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</si>
  <si>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</si>
  <si>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</si>
  <si>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</si>
  <si>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</si>
  <si>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</si>
  <si>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</si>
  <si>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</si>
  <si>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</si>
  <si>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</si>
  <si>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</si>
  <si>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</si>
  <si>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</si>
  <si>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</si>
  <si>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</si>
  <si>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</si>
  <si>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</si>
  <si>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</si>
  <si>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</si>
  <si>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</si>
  <si>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</si>
  <si>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</si>
  <si>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</si>
  <si>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</si>
  <si>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</si>
  <si>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</si>
  <si>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</si>
  <si>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</si>
  <si>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</si>
  <si>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</si>
  <si>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</si>
  <si>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</si>
  <si>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</si>
  <si>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</si>
  <si>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</si>
  <si>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</si>
  <si>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</si>
  <si>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</si>
  <si>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</si>
  <si>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</si>
  <si>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</si>
  <si>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</si>
  <si>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</si>
  <si>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</si>
  <si>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</si>
  <si>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</si>
  <si>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</si>
  <si>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</si>
  <si>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</si>
  <si>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</si>
  <si>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</si>
  <si>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</si>
  <si>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</si>
  <si>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</si>
  <si>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</si>
  <si>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</si>
  <si>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</si>
  <si>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</si>
  <si>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</si>
  <si>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</si>
  <si>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</si>
  <si>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</si>
  <si>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</si>
  <si>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</si>
  <si>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</si>
  <si>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</si>
  <si>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</si>
  <si>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</si>
  <si>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</si>
  <si>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</si>
  <si>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</si>
  <si>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</si>
  <si>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</si>
  <si>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</si>
  <si>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</si>
  <si>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</si>
  <si>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</si>
  <si>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</si>
  <si>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</si>
  <si>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</si>
  <si>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</si>
  <si>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</si>
  <si>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</si>
  <si>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</si>
  <si>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</si>
  <si>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</si>
  <si>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</si>
  <si>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</si>
  <si>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</si>
  <si>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</si>
  <si>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</si>
  <si>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</si>
  <si>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</si>
  <si>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</si>
  <si>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</si>
  <si>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</si>
  <si>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</si>
  <si>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</si>
  <si>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</si>
  <si>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</si>
  <si>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</si>
  <si>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</si>
  <si>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</si>
  <si>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</si>
  <si>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</si>
  <si>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</si>
  <si>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</si>
  <si>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</si>
  <si>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</si>
  <si>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</si>
  <si>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</si>
  <si>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</si>
  <si>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</si>
  <si>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</si>
  <si>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</si>
  <si>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</si>
  <si>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</si>
  <si>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</si>
  <si>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</si>
  <si>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</si>
  <si>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</si>
  <si>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</si>
  <si>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</si>
  <si>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</si>
  <si>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</si>
  <si>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</si>
  <si>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</si>
  <si>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</si>
  <si>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</si>
  <si>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</si>
  <si>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</si>
  <si>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</si>
  <si>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</si>
  <si>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</si>
  <si>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</si>
  <si>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</si>
  <si>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</si>
  <si>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</si>
  <si>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</si>
  <si>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</si>
  <si>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</si>
  <si>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</si>
  <si>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</si>
  <si>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</si>
  <si>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</si>
  <si>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</si>
  <si>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</si>
  <si>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</si>
  <si>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</si>
  <si>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</si>
  <si>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</si>
  <si>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</si>
  <si>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</si>
  <si>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</si>
  <si>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</si>
  <si>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</si>
  <si>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</si>
  <si>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</si>
  <si>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</si>
  <si>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</si>
  <si>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</si>
  <si>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</si>
  <si>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</si>
  <si>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</si>
  <si>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</si>
  <si>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</si>
  <si>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</si>
  <si>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</si>
  <si>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</si>
  <si>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</si>
  <si>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</si>
  <si>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</si>
  <si>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</si>
  <si>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</si>
  <si>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</si>
  <si>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</si>
  <si>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</si>
  <si>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</si>
  <si>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</si>
  <si>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</si>
  <si>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</si>
  <si>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</si>
  <si>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</si>
  <si>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</si>
  <si>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</si>
  <si>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</si>
  <si>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</si>
  <si>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</si>
  <si>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</si>
  <si>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</si>
  <si>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</si>
  <si>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</si>
  <si>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</si>
  <si>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</si>
  <si>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</si>
  <si>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</si>
  <si>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</si>
  <si>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</si>
  <si>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</si>
  <si>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</si>
  <si>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</si>
  <si>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</si>
  <si>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</si>
  <si>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</si>
  <si>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</si>
  <si>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</si>
  <si>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</si>
  <si>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</si>
  <si>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</si>
  <si>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</si>
  <si>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</si>
  <si>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</si>
  <si>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</si>
  <si>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</si>
  <si>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</si>
  <si>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</si>
  <si>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</si>
  <si>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</si>
  <si>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</si>
  <si>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</si>
  <si>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</si>
  <si>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</si>
  <si>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</si>
  <si>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</si>
  <si>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</si>
  <si>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</si>
  <si>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</si>
  <si>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</si>
  <si>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</si>
  <si>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</si>
  <si>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</si>
  <si>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</si>
  <si>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</si>
  <si>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</si>
  <si>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</si>
  <si>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</si>
  <si>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</si>
  <si>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</si>
  <si>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</si>
  <si>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</si>
  <si>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</si>
  <si>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</si>
  <si>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</si>
  <si>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</si>
  <si>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</si>
  <si>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</si>
  <si>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</si>
  <si>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</si>
  <si>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</si>
  <si>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</si>
  <si>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</si>
  <si>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</si>
  <si>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</si>
  <si>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</si>
  <si>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</si>
  <si>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</si>
  <si>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</si>
  <si>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</si>
  <si>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</si>
  <si>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</si>
  <si>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</si>
  <si>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</si>
  <si>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</si>
  <si>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</si>
  <si>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</si>
  <si>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</si>
  <si>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</si>
  <si>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</si>
  <si>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</si>
  <si>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</si>
  <si>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</si>
  <si>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</si>
  <si>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</si>
  <si>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</si>
  <si>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</si>
  <si>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</si>
  <si>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</si>
  <si>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</si>
  <si>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</si>
  <si>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</si>
  <si>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</si>
  <si>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</si>
  <si>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</si>
  <si>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</si>
  <si>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</si>
  <si>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</si>
  <si>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</si>
  <si>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</si>
  <si>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</si>
  <si>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</si>
  <si>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</si>
  <si>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</si>
  <si>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</si>
  <si>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</si>
  <si>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</si>
  <si>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</si>
  <si>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</si>
  <si>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</si>
  <si>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</si>
  <si>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</si>
  <si>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</si>
  <si>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</si>
  <si>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</si>
  <si>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</si>
  <si>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</si>
  <si>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</si>
  <si>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</si>
  <si>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</si>
  <si>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</si>
  <si>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</si>
  <si>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</si>
  <si>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</si>
  <si>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</si>
  <si>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</si>
  <si>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</si>
  <si>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</si>
  <si>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</si>
  <si>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</si>
  <si>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</si>
  <si>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</si>
  <si>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</si>
  <si>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</si>
  <si>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</si>
  <si>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</si>
  <si>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</si>
  <si>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</si>
  <si>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</si>
  <si>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</si>
  <si>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</si>
  <si>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</si>
  <si>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</si>
  <si>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</si>
  <si>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</si>
  <si>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</si>
  <si>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</si>
  <si>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</si>
  <si>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</si>
  <si>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</si>
  <si>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</si>
  <si>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</si>
  <si>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</si>
  <si>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</si>
  <si>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</si>
  <si>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</si>
  <si>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</si>
  <si>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</si>
  <si>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</si>
  <si>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</si>
  <si>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</si>
  <si>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</si>
  <si>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</si>
  <si>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</si>
  <si>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</si>
  <si>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</si>
  <si>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</si>
  <si>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</si>
  <si>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</si>
  <si>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</si>
  <si>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</si>
  <si>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</si>
  <si>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</si>
  <si>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</si>
  <si>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</si>
  <si>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</si>
  <si>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</si>
  <si>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</si>
  <si>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</si>
  <si>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</si>
  <si>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</si>
  <si>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</si>
  <si>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</si>
  <si>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</si>
  <si>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</si>
  <si>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</si>
  <si>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</si>
  <si>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</si>
  <si>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</si>
  <si>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</si>
  <si>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</si>
  <si>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</si>
  <si>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</si>
  <si>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</si>
  <si>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</si>
  <si>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</si>
  <si>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</si>
  <si>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</si>
  <si>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</si>
  <si>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</si>
  <si>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</si>
  <si>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</si>
  <si>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</si>
  <si>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</si>
  <si>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</si>
  <si>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</si>
  <si>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</si>
  <si>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</si>
  <si>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</si>
  <si>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</si>
  <si>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</si>
  <si>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</si>
  <si>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</si>
  <si>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</si>
  <si>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</si>
  <si>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</si>
  <si>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</si>
  <si>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</si>
  <si>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</si>
  <si>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</si>
  <si>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</si>
  <si>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</si>
  <si>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</si>
  <si>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</si>
  <si>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</si>
  <si>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</si>
  <si>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</si>
  <si>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</si>
  <si>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</si>
  <si>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</si>
  <si>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</si>
  <si>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</si>
  <si>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</si>
  <si>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</si>
  <si>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</si>
  <si>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</si>
  <si>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</si>
  <si>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</si>
  <si>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</si>
  <si>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</si>
  <si>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</si>
  <si>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</si>
  <si>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</si>
  <si>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</si>
  <si>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</si>
  <si>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</si>
  <si>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</si>
  <si>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</si>
  <si>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</si>
  <si>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</si>
  <si>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</si>
  <si>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</si>
  <si>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</si>
  <si>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</si>
  <si>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</si>
  <si>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</si>
  <si>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</si>
  <si>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</si>
  <si>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</si>
  <si>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</si>
  <si>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</si>
  <si>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</si>
  <si>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</si>
  <si>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</si>
  <si>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</si>
  <si>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</si>
  <si>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</si>
  <si>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</si>
  <si>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</si>
  <si>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</si>
  <si>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</si>
  <si>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</si>
  <si>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</si>
  <si>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</si>
  <si>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</si>
  <si>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</si>
  <si>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</si>
  <si>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</si>
  <si>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</si>
  <si>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</si>
  <si>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</si>
  <si>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</si>
  <si>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</si>
  <si>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</si>
  <si>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</si>
  <si>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</si>
  <si>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</si>
  <si>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</si>
  <si>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</si>
  <si>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</si>
  <si>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</si>
  <si>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</si>
  <si>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</si>
  <si>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</si>
  <si>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</si>
  <si>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</si>
  <si>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</si>
  <si>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</si>
  <si>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</si>
  <si>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</si>
  <si>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</si>
  <si>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</si>
  <si>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</si>
  <si>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</si>
  <si>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</si>
  <si>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</si>
  <si>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</si>
  <si>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</si>
  <si>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</si>
  <si>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</si>
  <si>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</si>
  <si>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</si>
  <si>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</si>
  <si>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</si>
  <si>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</si>
  <si>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</si>
  <si>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</si>
  <si>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</si>
  <si>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</si>
  <si>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</si>
  <si>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</si>
  <si>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</si>
  <si>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</si>
  <si>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</si>
  <si>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</si>
  <si>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</si>
  <si>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</si>
  <si>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</si>
  <si>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</si>
  <si>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</si>
  <si>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</si>
  <si>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</si>
  <si>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</si>
  <si>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</si>
  <si>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</si>
  <si>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</si>
  <si>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</si>
  <si>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</si>
  <si>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</si>
  <si>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</si>
  <si>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</si>
  <si>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</si>
  <si>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</si>
  <si>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</si>
  <si>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</si>
  <si>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</si>
  <si>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</si>
  <si>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</si>
  <si>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</si>
  <si>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</si>
  <si>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</si>
  <si>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</si>
  <si>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</si>
  <si>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</si>
  <si>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</si>
  <si>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</si>
  <si>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</si>
  <si>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</si>
  <si>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</si>
  <si>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</si>
  <si>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</si>
  <si>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</si>
  <si>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</si>
  <si>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</si>
  <si>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</si>
  <si>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</si>
  <si>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</si>
  <si>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</si>
  <si>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</si>
  <si>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</si>
  <si>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</si>
  <si>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</si>
  <si>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</si>
  <si>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</si>
  <si>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</si>
  <si>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</si>
  <si>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</si>
  <si>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</si>
  <si>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</si>
  <si>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</si>
  <si>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</si>
  <si>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</si>
  <si>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</si>
  <si>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</si>
  <si>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</si>
  <si>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</si>
  <si>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</si>
  <si>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</si>
  <si>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</si>
  <si>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</si>
  <si>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</si>
  <si>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</si>
  <si>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</si>
  <si>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</si>
  <si>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</si>
  <si>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</si>
  <si>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</si>
  <si>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</si>
  <si>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</si>
  <si>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</si>
  <si>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</si>
  <si>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</si>
  <si>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</si>
  <si>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</si>
  <si>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</si>
  <si>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</si>
  <si>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</si>
  <si>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</si>
  <si>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</si>
  <si>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</si>
  <si>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</si>
  <si>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</si>
  <si>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</si>
  <si>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</si>
  <si>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</si>
  <si>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</si>
  <si>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</si>
  <si>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</si>
  <si>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</si>
  <si>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</si>
  <si>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</si>
  <si>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</si>
  <si>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</si>
  <si>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</si>
  <si>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</si>
  <si>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</si>
  <si>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</si>
  <si>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</si>
  <si>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</si>
  <si>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</si>
  <si>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</si>
  <si>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</si>
  <si>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</si>
  <si>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</si>
  <si>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</si>
  <si>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</si>
  <si>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</si>
  <si>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</si>
  <si>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</si>
  <si>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</si>
  <si>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</si>
  <si>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</si>
  <si>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</si>
  <si>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</si>
  <si>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</si>
  <si>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</si>
  <si>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</si>
  <si>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</si>
  <si>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</si>
  <si>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</si>
  <si>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</si>
  <si>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</si>
  <si>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</si>
  <si>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</si>
  <si>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</si>
  <si>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</si>
  <si>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</si>
  <si>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</si>
  <si>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</si>
  <si>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</si>
  <si>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</si>
  <si>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</si>
  <si>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</si>
  <si>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</si>
  <si>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</si>
  <si>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</si>
  <si>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</si>
  <si>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</si>
  <si>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</si>
  <si>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</si>
  <si>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</si>
  <si>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</si>
  <si>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</si>
  <si>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</si>
  <si>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</si>
  <si>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</si>
  <si>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</si>
  <si>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</si>
  <si>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</si>
  <si>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</si>
  <si>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</si>
  <si>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</si>
  <si>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</si>
  <si>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</si>
  <si>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</si>
  <si>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</si>
  <si>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</si>
  <si>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</si>
  <si>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</si>
  <si>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</si>
  <si>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</si>
  <si>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</si>
  <si>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</si>
  <si>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</si>
  <si>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</si>
  <si>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</si>
  <si>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</si>
  <si>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</si>
  <si>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</si>
  <si>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</si>
  <si>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</si>
  <si>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</si>
  <si>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</si>
  <si>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</si>
  <si>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</si>
  <si>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</si>
  <si>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</si>
  <si>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</si>
  <si>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</si>
  <si>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</si>
  <si>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</si>
  <si>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</si>
  <si>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</si>
  <si>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</si>
  <si>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</si>
  <si>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</si>
  <si>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</si>
  <si>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</si>
  <si>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</si>
  <si>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</si>
  <si>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</si>
  <si>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</si>
  <si>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</si>
  <si>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</si>
  <si>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</si>
  <si>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</si>
  <si>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</si>
  <si>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</si>
  <si>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</si>
  <si>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</si>
  <si>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</si>
  <si>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</si>
  <si>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</si>
  <si>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</si>
  <si>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</si>
  <si>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</si>
  <si>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</si>
  <si>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</si>
  <si>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</si>
  <si>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</si>
  <si>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</si>
  <si>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</si>
  <si>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</si>
  <si>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</si>
  <si>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</si>
  <si>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</si>
  <si>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</si>
  <si>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</si>
  <si>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</si>
  <si>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</si>
  <si>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</si>
  <si>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</si>
  <si>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</si>
  <si>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</si>
  <si>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</si>
  <si>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</si>
  <si>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</si>
  <si>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</si>
  <si>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</si>
  <si>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</si>
  <si>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</si>
  <si>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</si>
  <si>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</si>
  <si>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</si>
  <si>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</si>
  <si>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</si>
  <si>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</si>
  <si>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</si>
  <si>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</si>
  <si>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</si>
  <si>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</si>
  <si>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</si>
  <si>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</si>
  <si>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</si>
  <si>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</si>
  <si>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</si>
  <si>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</si>
  <si>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</si>
  <si>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</si>
  <si>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</si>
  <si>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</si>
  <si>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</si>
  <si>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</si>
  <si>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</si>
  <si>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</si>
  <si>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</si>
  <si>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</si>
  <si>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</si>
  <si>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</si>
  <si>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</si>
  <si>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</si>
  <si>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</si>
  <si>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</si>
  <si>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</si>
  <si>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</si>
  <si>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</si>
  <si>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</si>
  <si>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</si>
  <si>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</si>
  <si>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</si>
  <si>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</si>
  <si>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</si>
  <si>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</si>
  <si>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</si>
  <si>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</si>
  <si>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</si>
  <si>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</si>
  <si>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</si>
  <si>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</si>
  <si>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</si>
  <si>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</si>
  <si>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</si>
  <si>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</si>
  <si>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</si>
  <si>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</si>
  <si>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</si>
  <si>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</si>
  <si>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</si>
  <si>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</si>
  <si>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</si>
  <si>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</si>
  <si>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</si>
  <si>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</si>
  <si>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</si>
  <si>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</si>
  <si>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</si>
  <si>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</si>
  <si>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</si>
  <si>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</si>
  <si>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</si>
  <si>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</si>
  <si>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</si>
  <si>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</si>
  <si>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</si>
  <si>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</si>
  <si>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</si>
  <si>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</si>
  <si>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</si>
  <si>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</si>
  <si>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</si>
  <si>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</si>
  <si>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</si>
  <si>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</si>
  <si>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</si>
  <si>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</si>
  <si>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</si>
  <si>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</si>
  <si>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</si>
  <si>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</si>
  <si>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</si>
  <si>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</si>
  <si>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</si>
  <si>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</si>
  <si>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</si>
  <si>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</si>
  <si>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</si>
  <si>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</si>
  <si>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</si>
  <si>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</si>
  <si>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</si>
  <si>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</si>
  <si>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</si>
  <si>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</si>
  <si>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</si>
  <si>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</si>
  <si>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</si>
  <si>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</si>
  <si>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</si>
  <si>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</si>
  <si>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</si>
  <si>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</si>
  <si>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</si>
  <si>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</si>
  <si>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</si>
  <si>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</si>
  <si>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</si>
  <si>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</si>
  <si>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</si>
  <si>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</si>
  <si>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</si>
  <si>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</si>
  <si>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</si>
  <si>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</si>
  <si>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</si>
  <si>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</si>
  <si>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</si>
  <si>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</si>
  <si>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</si>
  <si>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</si>
  <si>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</si>
  <si>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</si>
  <si>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</si>
  <si>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</si>
  <si>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</si>
  <si>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</si>
  <si>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</si>
  <si>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</si>
  <si>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</si>
  <si>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</si>
  <si>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</si>
  <si>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</si>
  <si>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</si>
  <si>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</si>
  <si>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</si>
  <si>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</si>
  <si>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</si>
  <si>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</si>
  <si>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</si>
  <si>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</si>
  <si>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</si>
  <si>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</si>
  <si>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</si>
  <si>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</si>
  <si>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</si>
  <si>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</si>
  <si>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</si>
  <si>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</si>
  <si>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</si>
  <si>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</si>
  <si>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</si>
  <si>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</si>
  <si>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</si>
  <si>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</si>
  <si>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</si>
  <si>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</si>
  <si>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</si>
  <si>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</si>
  <si>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</si>
  <si>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</si>
  <si>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</si>
  <si>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</si>
  <si>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</si>
  <si>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</si>
  <si>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</si>
  <si>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</si>
  <si>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</si>
  <si>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</si>
  <si>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</si>
  <si>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</si>
  <si>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</si>
  <si>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</si>
  <si>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</si>
  <si>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</si>
  <si>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</si>
  <si>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</si>
  <si>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</si>
  <si>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</si>
  <si>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</si>
  <si>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</si>
  <si>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</si>
  <si>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</si>
  <si>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</si>
  <si>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</si>
  <si>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</si>
  <si>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</si>
  <si>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</si>
  <si>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</si>
  <si>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</si>
  <si>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</si>
  <si>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</si>
  <si>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</si>
  <si>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</si>
  <si>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</si>
  <si>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</si>
  <si>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</si>
  <si>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</si>
  <si>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</si>
  <si>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</si>
  <si>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</si>
  <si>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</si>
  <si>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</si>
  <si>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</si>
  <si>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</si>
  <si>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</si>
  <si>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</si>
  <si>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</si>
  <si>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</si>
  <si>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</si>
  <si>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</si>
  <si>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</si>
  <si>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</si>
  <si>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</si>
  <si>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</si>
  <si>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</si>
  <si>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</si>
  <si>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</si>
  <si>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</si>
  <si>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</si>
  <si>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</si>
  <si>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</si>
  <si>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</si>
  <si>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</si>
  <si>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</si>
  <si>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</si>
  <si>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</si>
  <si>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</si>
  <si>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</si>
  <si>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</si>
  <si>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</si>
  <si>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</si>
  <si>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</si>
  <si>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</si>
  <si>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</si>
  <si>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</si>
  <si>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</si>
  <si>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</si>
  <si>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</si>
  <si>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</si>
  <si>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</si>
  <si>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</si>
  <si>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</si>
  <si>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</si>
  <si>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</si>
  <si>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</si>
  <si>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</si>
  <si>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</si>
  <si>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</si>
  <si>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</si>
  <si>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</si>
  <si>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</si>
  <si>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</si>
  <si>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</si>
  <si>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</si>
  <si>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</si>
  <si>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</si>
  <si>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</si>
  <si>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</si>
  <si>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</si>
  <si>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</si>
  <si>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</si>
  <si>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</si>
  <si>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</si>
  <si>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</si>
  <si>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</si>
  <si>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</si>
  <si>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</si>
  <si>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</si>
  <si>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</si>
  <si>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</si>
  <si>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</si>
  <si>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</si>
  <si>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</si>
  <si>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</si>
  <si>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</si>
  <si>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</si>
  <si>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</si>
  <si>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</si>
  <si>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</si>
  <si>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</si>
  <si>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</si>
  <si>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</si>
  <si>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</si>
  <si>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</si>
  <si>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</si>
  <si>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</si>
  <si>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</si>
  <si>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</si>
  <si>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</si>
  <si>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</si>
  <si>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</si>
  <si>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</si>
  <si>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</si>
  <si>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</si>
  <si>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</si>
  <si>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</si>
  <si>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</si>
  <si>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</si>
  <si>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</si>
  <si>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</si>
  <si>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</si>
  <si>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</si>
  <si>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</si>
  <si>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</si>
  <si>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</si>
  <si>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</si>
  <si>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</si>
  <si>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</si>
  <si>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</si>
  <si>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</si>
  <si>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</si>
  <si>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</si>
  <si>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</si>
  <si>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</si>
  <si>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</si>
  <si>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</si>
  <si>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</si>
  <si>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</si>
  <si>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</si>
  <si>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</si>
  <si>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</si>
  <si>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</si>
  <si>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</si>
  <si>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</si>
  <si>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</si>
  <si>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</si>
  <si>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</si>
  <si>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</si>
  <si>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</si>
  <si>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</si>
  <si>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</si>
  <si>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</si>
  <si>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</si>
  <si>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</si>
  <si>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</si>
  <si>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</si>
  <si>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</si>
  <si>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</si>
  <si>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</si>
  <si>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</si>
  <si>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</si>
  <si>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</si>
  <si>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</si>
  <si>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</si>
  <si>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</si>
  <si>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</si>
  <si>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</si>
  <si>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</si>
  <si>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</si>
  <si>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</si>
  <si>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</si>
  <si>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</si>
  <si>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</si>
  <si>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</si>
  <si>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</si>
  <si>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</si>
  <si>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</si>
  <si>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</si>
  <si>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</si>
  <si>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</si>
  <si>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</si>
  <si>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</si>
  <si>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</si>
  <si>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</si>
  <si>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</si>
  <si>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</si>
  <si>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</si>
  <si>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</si>
  <si>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</si>
  <si>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</si>
  <si>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</si>
  <si>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</si>
  <si>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</si>
  <si>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</si>
  <si>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</si>
  <si>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</si>
  <si>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</si>
  <si>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</si>
  <si>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</si>
  <si>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</si>
  <si>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</si>
  <si>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</si>
  <si>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</si>
  <si>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</si>
  <si>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</si>
  <si>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</si>
  <si>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</si>
  <si>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</si>
  <si>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</si>
  <si>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</si>
  <si>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</si>
  <si>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</si>
  <si>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</si>
  <si>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</si>
  <si>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</si>
  <si>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</si>
  <si>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</si>
  <si>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</si>
  <si>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</si>
  <si>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</si>
  <si>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</si>
  <si>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</si>
  <si>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</si>
  <si>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</si>
  <si>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</si>
  <si>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</si>
  <si>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</si>
  <si>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</si>
  <si>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</si>
  <si>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</si>
  <si>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</si>
  <si>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</si>
  <si>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</si>
  <si>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</si>
  <si>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</si>
  <si>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</si>
  <si>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</si>
  <si>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</si>
  <si>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</si>
  <si>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</si>
  <si>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</si>
  <si>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</si>
  <si>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</si>
  <si>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</si>
  <si>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</si>
  <si>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</si>
  <si>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</si>
  <si>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</si>
  <si>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</si>
  <si>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</si>
  <si>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</si>
  <si>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</si>
  <si>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</si>
  <si>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</si>
  <si>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</si>
  <si>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</si>
  <si>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</si>
  <si>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</si>
  <si>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</si>
  <si>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</si>
  <si>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</si>
  <si>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</si>
  <si>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</si>
  <si>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</si>
  <si>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</si>
  <si>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</si>
  <si>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</si>
  <si>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</si>
  <si>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</si>
  <si>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</si>
  <si>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</si>
  <si>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</si>
  <si>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</si>
  <si>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</si>
  <si>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</si>
  <si>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</si>
  <si>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</si>
  <si>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</si>
  <si>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</si>
  <si>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</si>
  <si>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</si>
  <si>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</si>
  <si>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</si>
  <si>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</si>
  <si>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</si>
  <si>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</si>
  <si>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</si>
  <si>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</si>
  <si>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</si>
  <si>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</si>
  <si>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</si>
  <si>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</si>
  <si>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</si>
  <si>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</si>
  <si>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</si>
  <si>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</si>
  <si>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</si>
  <si>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</si>
  <si>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</si>
  <si>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</si>
  <si>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</si>
  <si>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</si>
  <si>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</si>
  <si>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</si>
  <si>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</si>
  <si>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</si>
  <si>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</si>
  <si>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</si>
  <si>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</si>
  <si>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</si>
  <si>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</si>
  <si>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</si>
  <si>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</si>
  <si>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</si>
  <si>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</si>
  <si>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</si>
  <si>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</si>
  <si>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</si>
  <si>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</si>
  <si>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</si>
  <si>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</si>
  <si>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</si>
  <si>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</si>
  <si>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</si>
  <si>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</si>
  <si>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</si>
  <si>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</si>
  <si>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</si>
  <si>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</si>
  <si>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</si>
  <si>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</si>
  <si>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</si>
  <si>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</si>
  <si>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</si>
  <si>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</si>
  <si>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</si>
  <si>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</si>
  <si>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</si>
  <si>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</si>
  <si>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</si>
  <si>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</si>
  <si>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</si>
  <si>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</si>
  <si>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</si>
  <si>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</si>
  <si>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</si>
  <si>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</si>
  <si>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</si>
  <si>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</si>
  <si>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</si>
  <si>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</si>
  <si>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</si>
  <si>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</si>
  <si>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</si>
  <si>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</si>
  <si>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</si>
  <si>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</si>
  <si>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</si>
  <si>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</si>
  <si>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</si>
  <si>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</si>
  <si>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</si>
  <si>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</si>
  <si>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</si>
  <si>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</si>
  <si>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</si>
  <si>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</si>
  <si>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</si>
  <si>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</si>
  <si>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</si>
  <si>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</si>
  <si>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</si>
  <si>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</si>
  <si>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</si>
  <si>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</si>
  <si>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</si>
  <si>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</si>
  <si>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</si>
  <si>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</si>
  <si>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</si>
  <si>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</si>
  <si>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</si>
  <si>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</si>
  <si>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</si>
  <si>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</si>
  <si>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</si>
  <si>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</si>
  <si>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</si>
  <si>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</si>
  <si>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</si>
  <si>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</si>
  <si>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</si>
  <si>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</si>
  <si>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</si>
  <si>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</si>
  <si>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</si>
  <si>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</si>
  <si>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</si>
  <si>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</si>
  <si>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</si>
  <si>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</si>
  <si>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</si>
  <si>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</si>
  <si>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</si>
  <si>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</si>
  <si>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</si>
  <si>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</si>
  <si>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</si>
  <si>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</si>
  <si>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</si>
  <si>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</si>
  <si>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</si>
  <si>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</si>
  <si>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</si>
  <si>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</si>
  <si>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</si>
  <si>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</si>
  <si>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</si>
  <si>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</si>
  <si>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</si>
  <si>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</si>
  <si>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</si>
  <si>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</si>
  <si>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</si>
  <si>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</si>
  <si>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</si>
  <si>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</si>
  <si>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</si>
  <si>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</si>
  <si>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</si>
  <si>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</si>
  <si>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</si>
  <si>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</si>
  <si>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</si>
  <si>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</si>
  <si>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</si>
  <si>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</si>
  <si>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</si>
  <si>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</si>
  <si>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</si>
  <si>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</si>
  <si>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</si>
  <si>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</si>
  <si>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</si>
  <si>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</si>
  <si>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</si>
  <si>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</si>
  <si>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</si>
  <si>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</si>
  <si>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</si>
  <si>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</si>
  <si>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</si>
  <si>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</si>
  <si>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</si>
  <si>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</si>
  <si>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</si>
  <si>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</si>
  <si>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</si>
  <si>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</si>
  <si>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</si>
  <si>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</si>
  <si>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</si>
  <si>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</si>
  <si>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</si>
  <si>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</si>
  <si>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</si>
  <si>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</si>
  <si>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</si>
  <si>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</si>
  <si>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</si>
  <si>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</si>
  <si>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</si>
  <si>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</si>
  <si>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</si>
  <si>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</si>
  <si>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</si>
  <si>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</si>
  <si>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</si>
  <si>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</si>
  <si>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</si>
  <si>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</si>
  <si>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</si>
  <si>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</si>
  <si>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</si>
  <si>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</si>
  <si>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</si>
  <si>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</si>
  <si>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</si>
  <si>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</si>
  <si>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</si>
  <si>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</si>
  <si>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</si>
  <si>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</si>
  <si>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</si>
  <si>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</si>
  <si>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</si>
  <si>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</si>
  <si>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</si>
  <si>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</si>
  <si>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</si>
  <si>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</si>
  <si>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</si>
  <si>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</si>
  <si>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</si>
  <si>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</si>
  <si>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</si>
  <si>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</si>
  <si>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</si>
  <si>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</si>
  <si>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</si>
  <si>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</si>
  <si>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</si>
  <si>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</si>
  <si>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</si>
  <si>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</si>
  <si>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</si>
  <si>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</si>
  <si>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</si>
  <si>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</si>
  <si>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</si>
  <si>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</si>
  <si>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</si>
  <si>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</si>
  <si>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</si>
  <si>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</si>
  <si>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</si>
  <si>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</si>
  <si>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</si>
  <si>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</si>
  <si>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</si>
  <si>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</si>
  <si>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</si>
  <si>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</si>
  <si>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</si>
  <si>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</si>
  <si>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</si>
  <si>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</si>
  <si>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</si>
  <si>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</si>
  <si>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</si>
  <si>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</si>
  <si>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</si>
  <si>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</si>
  <si>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</si>
  <si>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</si>
  <si>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</si>
  <si>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</si>
  <si>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</si>
  <si>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</si>
  <si>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</si>
  <si>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</si>
  <si>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</si>
  <si>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</si>
  <si>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</si>
  <si>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</si>
  <si>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</si>
  <si>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</si>
  <si>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</si>
  <si>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</si>
  <si>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</si>
  <si>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</si>
  <si>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</si>
  <si>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</si>
  <si>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</si>
  <si>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</si>
  <si>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</si>
  <si>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</si>
  <si>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</si>
  <si>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</si>
  <si>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</si>
  <si>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</si>
  <si>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</si>
  <si>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</si>
  <si>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</si>
  <si>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</si>
  <si>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</si>
  <si>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</si>
  <si>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</si>
  <si>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</si>
  <si>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</si>
  <si>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</si>
  <si>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</si>
  <si>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</si>
  <si>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</si>
  <si>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</si>
  <si>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</si>
  <si>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</si>
  <si>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</si>
  <si>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</si>
  <si>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</si>
  <si>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</si>
  <si>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</si>
  <si>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</si>
  <si>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</si>
  <si>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</si>
  <si>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</si>
  <si>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</si>
  <si>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</si>
  <si>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</si>
  <si>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</si>
  <si>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</si>
  <si>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</si>
  <si>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</si>
  <si>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</si>
  <si>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</si>
  <si>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</si>
  <si>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</si>
  <si>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</si>
  <si>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</si>
  <si>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</si>
  <si>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</si>
  <si>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</si>
  <si>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</si>
  <si>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</si>
  <si>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</si>
  <si>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</si>
  <si>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</si>
  <si>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</si>
  <si>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</si>
  <si>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</si>
  <si>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</si>
  <si>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</si>
  <si>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</si>
  <si>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</si>
  <si>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</si>
  <si>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</si>
  <si>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</si>
  <si>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</si>
  <si>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</si>
  <si>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</si>
  <si>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</si>
  <si>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</si>
  <si>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</si>
  <si>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</si>
  <si>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</si>
  <si>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</si>
  <si>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</si>
  <si>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</si>
  <si>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</si>
  <si>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</si>
  <si>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</si>
  <si>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</si>
  <si>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</si>
  <si>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</si>
  <si>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</si>
  <si>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</si>
  <si>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</si>
  <si>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</si>
  <si>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</si>
  <si>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</si>
  <si>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</si>
  <si>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</si>
  <si>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</si>
  <si>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</si>
  <si>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</si>
  <si>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</si>
  <si>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</si>
  <si>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</si>
  <si>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</si>
  <si>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</si>
  <si>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</si>
  <si>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</si>
  <si>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</si>
  <si>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</si>
  <si>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</si>
  <si>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</si>
  <si>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</si>
  <si>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</si>
  <si>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</si>
  <si>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</si>
  <si>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</si>
  <si>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</si>
  <si>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</si>
  <si>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</si>
  <si>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</si>
  <si>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</si>
  <si>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</si>
  <si>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</si>
  <si>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</si>
  <si>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</si>
  <si>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</si>
  <si>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</si>
  <si>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</si>
  <si>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</si>
  <si>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</si>
  <si>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</si>
  <si>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</si>
  <si>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</si>
  <si>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</si>
  <si>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</si>
  <si>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</si>
  <si>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</si>
  <si>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</si>
  <si>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</si>
  <si>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</si>
  <si>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</si>
  <si>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</si>
  <si>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</si>
  <si>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</si>
  <si>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</si>
  <si>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</si>
  <si>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</si>
  <si>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</si>
  <si>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</si>
  <si>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</si>
  <si>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</si>
  <si>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</si>
  <si>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</si>
  <si>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</si>
  <si>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</si>
  <si>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</si>
  <si>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</si>
  <si>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</si>
  <si>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</si>
  <si>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</si>
  <si>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</si>
  <si>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</si>
  <si>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</si>
  <si>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</si>
  <si>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</si>
  <si>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</si>
  <si>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</si>
  <si>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</si>
  <si>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</si>
  <si>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</si>
  <si>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</si>
  <si>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</si>
  <si>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</si>
  <si>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</si>
  <si>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</si>
  <si>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</si>
  <si>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</si>
  <si>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</si>
  <si>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</si>
  <si>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</si>
  <si>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</si>
  <si>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</si>
  <si>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</si>
  <si>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</si>
  <si>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</si>
  <si>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</si>
  <si>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</si>
  <si>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</si>
  <si>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</si>
  <si>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</si>
  <si>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</si>
  <si>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</si>
  <si>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</si>
  <si>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</si>
  <si>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</si>
  <si>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</si>
  <si>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</si>
  <si>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</si>
  <si>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</si>
  <si>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</si>
  <si>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</si>
  <si>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</si>
  <si>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</si>
  <si>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</si>
  <si>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</si>
  <si>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</si>
  <si>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</si>
  <si>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</si>
  <si>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</si>
  <si>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</si>
  <si>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</si>
  <si>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</si>
  <si>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</si>
  <si>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</si>
  <si>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</si>
  <si>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</si>
  <si>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</si>
  <si>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</si>
  <si>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</si>
  <si>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</si>
  <si>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</si>
  <si>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</si>
  <si>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</si>
  <si>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</si>
  <si>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</si>
  <si>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</si>
  <si>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</si>
  <si>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</si>
  <si>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</si>
  <si>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</si>
  <si>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</si>
  <si>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</si>
  <si>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</si>
  <si>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</si>
  <si>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</si>
  <si>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</si>
  <si>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</si>
  <si>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</si>
  <si>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</si>
  <si>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</si>
  <si>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</si>
  <si>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</si>
  <si>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</si>
  <si>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</si>
  <si>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</si>
  <si>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</si>
  <si>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</si>
  <si>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</si>
  <si>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</si>
  <si>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</si>
  <si>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</si>
  <si>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</si>
  <si>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</si>
  <si>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</si>
  <si>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</si>
  <si>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</si>
  <si>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</si>
  <si>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</si>
  <si>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</si>
  <si>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</si>
  <si>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</si>
  <si>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</si>
  <si>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</si>
  <si>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</si>
  <si>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</si>
  <si>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</si>
  <si>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</si>
  <si>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</si>
  <si>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</si>
  <si>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</si>
  <si>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</si>
  <si>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</si>
  <si>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</si>
  <si>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</si>
  <si>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</si>
  <si>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</si>
  <si>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</si>
  <si>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</si>
  <si>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</si>
  <si>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</si>
  <si>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</si>
  <si>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</si>
  <si>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</si>
  <si>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</si>
  <si>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</si>
  <si>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</si>
  <si>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</si>
  <si>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</si>
  <si>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</si>
  <si>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</si>
  <si>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</si>
  <si>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</si>
  <si>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</si>
  <si>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</si>
  <si>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</si>
  <si>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</si>
  <si>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</si>
  <si>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</si>
  <si>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</si>
  <si>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</si>
  <si>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</si>
  <si>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</si>
  <si>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</si>
  <si>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</si>
  <si>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</si>
  <si>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</si>
  <si>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</si>
  <si>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</si>
  <si>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</si>
  <si>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</si>
  <si>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</si>
  <si>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</si>
  <si>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</si>
  <si>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</si>
  <si>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</si>
  <si>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</si>
  <si>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</si>
  <si>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</si>
  <si>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</si>
  <si>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</si>
  <si>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</si>
  <si>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</si>
  <si>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</si>
  <si>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</si>
  <si>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</si>
  <si>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</si>
  <si>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</si>
  <si>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</si>
  <si>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</si>
  <si>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</si>
  <si>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</si>
  <si>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</si>
  <si>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</si>
  <si>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</si>
  <si>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</si>
  <si>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</si>
  <si>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</si>
  <si>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</si>
  <si>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</si>
  <si>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</si>
  <si>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</si>
  <si>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</si>
  <si>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</si>
  <si>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</si>
  <si>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</si>
  <si>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</si>
  <si>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</si>
  <si>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</si>
  <si>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</si>
  <si>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</si>
  <si>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</si>
  <si>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</si>
  <si>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</si>
  <si>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</si>
  <si>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</si>
  <si>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</si>
  <si>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</si>
  <si>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</si>
  <si>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</si>
  <si>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</si>
  <si>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</si>
  <si>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</si>
  <si>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</si>
  <si>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</si>
  <si>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</si>
  <si>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</si>
  <si>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</si>
  <si>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</si>
  <si>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</si>
  <si>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</si>
  <si>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</si>
  <si>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</si>
  <si>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</si>
  <si>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</si>
  <si>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</si>
  <si>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</si>
  <si>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</si>
  <si>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</si>
  <si>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</si>
  <si>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</si>
  <si>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</si>
  <si>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</si>
  <si>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</si>
  <si>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</si>
  <si>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</si>
  <si>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</si>
  <si>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</si>
  <si>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</si>
  <si>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</si>
  <si>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</si>
  <si>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</si>
  <si>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</si>
  <si>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</si>
  <si>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</si>
  <si>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</si>
  <si>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</si>
  <si>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</si>
  <si>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</si>
  <si>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</si>
  <si>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</si>
  <si>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</si>
  <si>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</si>
  <si>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</si>
  <si>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</si>
  <si>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</si>
  <si>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</si>
  <si>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</si>
  <si>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</si>
  <si>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</si>
  <si>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</si>
  <si>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</si>
  <si>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</si>
  <si>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</si>
  <si>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</si>
  <si>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</si>
  <si>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</si>
  <si>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</si>
  <si>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</si>
  <si>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</si>
  <si>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</si>
  <si>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</si>
  <si>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</si>
  <si>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</si>
  <si>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</si>
  <si>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</si>
  <si>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</si>
  <si>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</si>
  <si>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</si>
  <si>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</si>
  <si>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</si>
  <si>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</si>
  <si>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</si>
  <si>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</si>
  <si>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</si>
  <si>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</si>
  <si>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</si>
  <si>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</si>
  <si>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</si>
  <si>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</si>
  <si>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</si>
  <si>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</si>
  <si>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</si>
  <si>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</si>
  <si>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</si>
  <si>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</si>
  <si>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</si>
  <si>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</si>
  <si>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</si>
  <si>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</si>
  <si>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</si>
  <si>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</si>
  <si>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</si>
  <si>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</si>
  <si>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</si>
  <si>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</si>
  <si>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</si>
  <si>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</si>
  <si>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</si>
  <si>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</si>
  <si>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</si>
  <si>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</si>
  <si>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</si>
  <si>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</si>
  <si>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</si>
  <si>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</si>
  <si>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</si>
  <si>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</si>
  <si>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</si>
  <si>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</si>
  <si>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</si>
  <si>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</si>
  <si>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</si>
  <si>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</si>
  <si>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</si>
  <si>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</si>
  <si>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</si>
  <si>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</si>
  <si>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</si>
  <si>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</si>
  <si>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</si>
  <si>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</si>
  <si>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</si>
  <si>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</si>
  <si>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</si>
  <si>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</si>
  <si>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</si>
  <si>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</si>
  <si>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</si>
  <si>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</si>
  <si>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</si>
  <si>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</si>
  <si>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</si>
  <si>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</si>
  <si>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</si>
  <si>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</si>
  <si>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</si>
  <si>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</si>
  <si>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</si>
  <si>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</si>
  <si>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</si>
  <si>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</si>
  <si>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</si>
  <si>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</si>
  <si>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</si>
  <si>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</si>
  <si>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</si>
  <si>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</si>
  <si>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</si>
  <si>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</si>
  <si>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</si>
  <si>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</si>
  <si>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</si>
  <si>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</si>
  <si>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</si>
  <si>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</si>
  <si>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</si>
  <si>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</si>
  <si>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</si>
  <si>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</si>
  <si>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</si>
  <si>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</si>
  <si>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</si>
  <si>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</si>
  <si>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</si>
  <si>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</si>
  <si>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</si>
  <si>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</si>
  <si>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</si>
  <si>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</si>
  <si>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</si>
  <si>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</si>
  <si>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</si>
  <si>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</si>
  <si>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</si>
  <si>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</si>
  <si>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</si>
  <si>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</si>
  <si>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</si>
  <si>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</si>
  <si>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</si>
  <si>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</si>
  <si>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</si>
  <si>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</si>
  <si>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</si>
  <si>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</si>
  <si>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</si>
  <si>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</si>
  <si>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</si>
  <si>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</si>
  <si>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</si>
  <si>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</si>
  <si>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</si>
  <si>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</si>
  <si>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</si>
  <si>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</si>
  <si>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</si>
  <si>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</si>
  <si>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</si>
  <si>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</si>
  <si>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</si>
  <si>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</si>
  <si>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</si>
  <si>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</si>
  <si>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</si>
  <si>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</si>
  <si>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</si>
  <si>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</si>
  <si>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</si>
  <si>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</si>
  <si>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</si>
  <si>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</si>
  <si>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</si>
  <si>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</si>
  <si>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</si>
  <si>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</si>
  <si>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</si>
  <si>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</si>
  <si>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</si>
  <si>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</si>
  <si>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</si>
  <si>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</si>
  <si>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</si>
  <si>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</si>
  <si>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</si>
  <si>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</si>
  <si>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</si>
  <si>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</si>
  <si>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</si>
  <si>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</si>
  <si>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</si>
  <si>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</si>
  <si>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</si>
  <si>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</si>
  <si>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</si>
  <si>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</si>
  <si>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</si>
  <si>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</si>
  <si>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</si>
  <si>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</si>
  <si>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</si>
  <si>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</si>
  <si>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</si>
  <si>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</si>
  <si>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</si>
  <si>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</si>
  <si>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</si>
  <si>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</si>
  <si>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</si>
  <si>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</si>
  <si>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</si>
  <si>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</si>
  <si>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</si>
  <si>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</si>
  <si>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</si>
  <si>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</si>
  <si>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</si>
  <si>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</si>
  <si>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</si>
  <si>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</si>
  <si>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</si>
  <si>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</si>
  <si>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</si>
  <si>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</si>
  <si>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</si>
  <si>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</si>
  <si>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</si>
  <si>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</si>
  <si>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</si>
  <si>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</si>
  <si>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</si>
  <si>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</si>
  <si>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</si>
  <si>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</si>
  <si>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</si>
  <si>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</si>
  <si>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</si>
  <si>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</si>
  <si>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</si>
  <si>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</si>
  <si>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</si>
  <si>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</si>
  <si>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</si>
  <si>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</si>
  <si>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</si>
  <si>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</si>
  <si>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</si>
  <si>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</si>
  <si>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</si>
  <si>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</si>
  <si>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</si>
  <si>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</si>
  <si>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</si>
  <si>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</si>
  <si>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</si>
  <si>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</si>
  <si>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</si>
  <si>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</si>
  <si>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</si>
  <si>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</si>
  <si>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</si>
  <si>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</si>
  <si>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</si>
  <si>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</si>
  <si>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</si>
  <si>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</si>
  <si>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</si>
  <si>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</si>
  <si>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</si>
  <si>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</si>
  <si>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</si>
  <si>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</si>
  <si>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</si>
  <si>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</si>
  <si>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</si>
  <si>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</si>
  <si>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</si>
  <si>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</si>
  <si>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</si>
  <si>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</si>
  <si>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</si>
  <si>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</si>
  <si>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</si>
  <si>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</si>
  <si>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</si>
  <si>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</si>
  <si>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</si>
  <si>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</si>
  <si>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</si>
  <si>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</si>
  <si>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</si>
  <si>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</si>
  <si>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</si>
  <si>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</si>
  <si>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</si>
  <si>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</si>
  <si>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</si>
  <si>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</si>
  <si>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</si>
  <si>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</si>
  <si>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</si>
  <si>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</si>
  <si>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</si>
  <si>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</si>
  <si>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</si>
  <si>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</si>
  <si>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</si>
  <si>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</si>
  <si>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</si>
  <si>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</si>
  <si>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</si>
  <si>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</si>
  <si>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</si>
  <si>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</si>
  <si>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</si>
  <si>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</si>
  <si>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</si>
  <si>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</si>
  <si>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</si>
  <si>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</si>
  <si>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</si>
  <si>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</si>
  <si>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</si>
  <si>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</si>
  <si>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</si>
  <si>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</si>
  <si>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</si>
  <si>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</si>
  <si>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</si>
  <si>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</si>
  <si>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</si>
  <si>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</si>
  <si>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</si>
  <si>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</si>
  <si>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</si>
  <si>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</si>
  <si>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</si>
  <si>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</si>
  <si>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</si>
  <si>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</si>
  <si>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</si>
  <si>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</si>
  <si>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</si>
  <si>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</si>
  <si>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</si>
  <si>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</si>
  <si>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</si>
  <si>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</si>
  <si>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</si>
  <si>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</si>
  <si>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</si>
  <si>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</si>
  <si>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</si>
  <si>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</si>
  <si>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</si>
  <si>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</si>
  <si>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</si>
  <si>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</si>
  <si>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</si>
  <si>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</si>
  <si>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</si>
  <si>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</si>
  <si>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</si>
  <si>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</si>
  <si>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</si>
  <si>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</si>
  <si>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</si>
  <si>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</si>
  <si>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</si>
  <si>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</si>
  <si>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</si>
  <si>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</si>
  <si>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</si>
  <si>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</si>
  <si>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</si>
  <si>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</si>
  <si>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</si>
  <si>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</si>
  <si>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</si>
  <si>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</si>
  <si>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</si>
  <si>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</si>
  <si>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</si>
  <si>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</si>
  <si>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</si>
  <si>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</si>
  <si>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</si>
  <si>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</si>
  <si>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</si>
  <si>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</si>
  <si>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</si>
  <si>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</si>
  <si>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</si>
  <si>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</si>
  <si>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</si>
  <si>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</si>
  <si>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</si>
  <si>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</si>
  <si>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</si>
  <si>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</si>
  <si>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</si>
  <si>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</si>
  <si>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</si>
  <si>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</si>
  <si>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</si>
  <si>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</si>
  <si>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</si>
  <si>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</si>
  <si>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</si>
  <si>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</si>
  <si>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</si>
  <si>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</si>
  <si>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</si>
  <si>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</si>
  <si>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</si>
  <si>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</si>
  <si>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</si>
  <si>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</si>
  <si>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</si>
  <si>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</si>
  <si>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</si>
  <si>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</si>
  <si>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</si>
  <si>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</si>
  <si>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</si>
  <si>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</si>
  <si>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</si>
  <si>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</si>
  <si>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</si>
  <si>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</si>
  <si>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</si>
  <si>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</si>
  <si>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</si>
  <si>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</si>
  <si>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</si>
  <si>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</si>
  <si>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</si>
  <si>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</si>
  <si>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</si>
  <si>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</si>
  <si>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</si>
  <si>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</si>
  <si>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</si>
  <si>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</si>
  <si>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</si>
  <si>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</si>
  <si>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</si>
  <si>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</si>
  <si>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</si>
  <si>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</si>
  <si>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</si>
  <si>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</si>
  <si>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</si>
  <si>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</si>
  <si>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</si>
  <si>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</si>
  <si>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</si>
  <si>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</si>
  <si>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</si>
  <si>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</si>
  <si>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</si>
  <si>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</si>
  <si>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</si>
  <si>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</si>
  <si>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</si>
  <si>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</si>
  <si>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</si>
  <si>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</si>
  <si>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</si>
  <si>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</si>
  <si>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</si>
  <si>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</si>
  <si>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</si>
  <si>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</si>
  <si>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</si>
  <si>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</si>
  <si>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</si>
  <si>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</si>
  <si>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</si>
  <si>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</si>
  <si>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</si>
  <si>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</si>
  <si>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</si>
  <si>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</si>
  <si>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</si>
  <si>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</si>
  <si>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</si>
  <si>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</si>
  <si>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</si>
  <si>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</si>
  <si>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</si>
  <si>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</si>
  <si>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</si>
  <si>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</si>
  <si>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</si>
  <si>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</si>
  <si>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</si>
  <si>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</si>
  <si>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</si>
  <si>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</si>
  <si>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</si>
  <si>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</si>
  <si>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</si>
  <si>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</si>
  <si>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</si>
  <si>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</si>
  <si>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</si>
  <si>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</si>
  <si>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</si>
  <si>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</si>
  <si>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</si>
  <si>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</si>
  <si>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</si>
  <si>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</si>
  <si>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</si>
  <si>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</si>
  <si>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</si>
  <si>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</si>
  <si>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</si>
  <si>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</si>
  <si>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</si>
  <si>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</si>
  <si>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</si>
  <si>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</si>
  <si>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</si>
  <si>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</si>
  <si>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</si>
  <si>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</si>
  <si>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</si>
  <si>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</si>
  <si>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</si>
  <si>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</si>
  <si>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</si>
  <si>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</si>
  <si>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</si>
  <si>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</si>
  <si>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</si>
  <si>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</si>
  <si>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</si>
  <si>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</si>
  <si>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</si>
  <si>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</si>
  <si>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</si>
  <si>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</si>
  <si>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</si>
  <si>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</si>
  <si>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</si>
  <si>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</si>
  <si>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</si>
  <si>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</si>
  <si>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</si>
  <si>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</si>
  <si>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</si>
  <si>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</si>
  <si>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</si>
  <si>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</si>
  <si>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</si>
  <si>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</si>
  <si>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</si>
  <si>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</si>
  <si>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</si>
  <si>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</si>
  <si>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</si>
  <si>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</si>
  <si>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</si>
  <si>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</si>
  <si>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</si>
  <si>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</si>
  <si>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</si>
  <si>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</si>
  <si>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</si>
  <si>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</si>
  <si>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</si>
  <si>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</si>
  <si>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</si>
  <si>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</si>
  <si>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</si>
  <si>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</si>
  <si>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</si>
  <si>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</si>
  <si>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</si>
  <si>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</si>
  <si>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</si>
  <si>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</si>
  <si>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</si>
  <si>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</si>
  <si>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</si>
  <si>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</si>
  <si>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</si>
  <si>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</si>
  <si>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</si>
  <si>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</si>
  <si>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</si>
  <si>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</si>
  <si>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</si>
  <si>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</si>
  <si>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</si>
  <si>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</si>
  <si>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</si>
  <si>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</si>
  <si>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</si>
  <si>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</si>
  <si>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</si>
  <si>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</si>
  <si>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</si>
  <si>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</si>
  <si>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</si>
  <si>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</si>
  <si>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</si>
  <si>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</si>
  <si>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</si>
  <si>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</si>
  <si>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</si>
  <si>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</si>
  <si>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</si>
  <si>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</si>
  <si>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</si>
  <si>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</si>
  <si>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</si>
  <si>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</si>
  <si>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</si>
  <si>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</si>
  <si>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</si>
  <si>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</si>
  <si>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</si>
  <si>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</si>
  <si>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</si>
  <si>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</si>
  <si>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</si>
  <si>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</si>
  <si>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</si>
  <si>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</si>
  <si>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</si>
  <si>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</si>
  <si>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</si>
  <si>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</si>
  <si>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</si>
  <si>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</si>
  <si>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</si>
  <si>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</si>
  <si>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</si>
  <si>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</si>
  <si>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</si>
  <si>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</si>
  <si>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</si>
  <si>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</si>
  <si>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</si>
  <si>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</si>
  <si>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</si>
  <si>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</si>
  <si>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</si>
  <si>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</si>
  <si>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</si>
  <si>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</si>
  <si>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</si>
  <si>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</si>
  <si>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</si>
  <si>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</si>
  <si>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</si>
  <si>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</si>
  <si>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</si>
  <si>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</si>
  <si>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</si>
  <si>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</si>
  <si>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</si>
  <si>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</si>
  <si>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</si>
  <si>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</si>
  <si>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</si>
  <si>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</si>
  <si>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</si>
  <si>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</si>
  <si>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</si>
  <si>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</si>
  <si>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</si>
  <si>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</si>
  <si>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</si>
  <si>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</si>
  <si>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</si>
  <si>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</si>
  <si>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</si>
  <si>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</si>
  <si>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</si>
  <si>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</si>
  <si>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</si>
  <si>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</si>
  <si>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</si>
  <si>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</si>
  <si>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</si>
  <si>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</si>
  <si>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</si>
  <si>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</si>
  <si>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</si>
  <si>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</si>
  <si>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</si>
  <si>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</si>
  <si>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</si>
  <si>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</si>
  <si>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</si>
  <si>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</si>
  <si>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</si>
  <si>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</si>
  <si>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</si>
  <si>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</si>
  <si>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</si>
  <si>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</si>
  <si>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</si>
  <si>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</si>
  <si>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</si>
  <si>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</si>
  <si>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</si>
  <si>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</si>
  <si>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</si>
  <si>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</si>
  <si>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</si>
  <si>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</si>
  <si>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</si>
  <si>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</si>
  <si>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</si>
  <si>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</si>
  <si>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</si>
  <si>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</si>
  <si>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</si>
  <si>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</si>
  <si>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</si>
  <si>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</si>
  <si>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</si>
  <si>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</si>
  <si>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</si>
  <si>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</si>
  <si>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</si>
  <si>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</si>
  <si>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</si>
  <si>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</si>
  <si>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</si>
  <si>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</si>
  <si>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</si>
  <si>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</si>
  <si>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</si>
  <si>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</si>
  <si>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</si>
  <si>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</si>
  <si>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</si>
  <si>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</si>
  <si>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</si>
  <si>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</si>
  <si>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</si>
  <si>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</si>
  <si>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</si>
  <si>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</si>
  <si>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</si>
  <si>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</si>
  <si>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</si>
  <si>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</si>
  <si>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</si>
  <si>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</si>
  <si>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</si>
  <si>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</si>
  <si>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</si>
  <si>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</si>
  <si>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</si>
  <si>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</si>
  <si>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</si>
  <si>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</si>
  <si>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</si>
  <si>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</si>
  <si>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</si>
  <si>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</si>
  <si>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</si>
  <si>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</si>
  <si>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</si>
  <si>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</si>
  <si>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</si>
  <si>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</si>
  <si>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</si>
  <si>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</si>
  <si>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</si>
  <si>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</si>
  <si>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</si>
  <si>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</si>
  <si>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</si>
  <si>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</si>
  <si>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</si>
  <si>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</si>
  <si>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</si>
  <si>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</si>
  <si>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</si>
  <si>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</si>
  <si>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</si>
  <si>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</si>
  <si>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</si>
  <si>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</si>
  <si>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</si>
  <si>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</si>
  <si>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</si>
  <si>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</si>
  <si>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</si>
  <si>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</si>
  <si>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</si>
  <si>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</si>
  <si>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</si>
  <si>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</si>
  <si>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</si>
  <si>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</si>
  <si>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</si>
  <si>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</si>
  <si>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</si>
  <si>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</si>
  <si>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</si>
  <si>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</si>
  <si>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</si>
  <si>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</si>
  <si>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</si>
  <si>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</si>
  <si>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</si>
  <si>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</si>
  <si>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</si>
  <si>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</si>
  <si>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</si>
  <si>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</si>
  <si>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</si>
  <si>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</si>
  <si>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</si>
  <si>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</si>
  <si>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</si>
  <si>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</si>
  <si>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</si>
  <si>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</si>
  <si>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</si>
  <si>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</si>
  <si>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</si>
  <si>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</si>
  <si>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</si>
  <si>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</si>
  <si>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</si>
  <si>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</si>
  <si>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</si>
  <si>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</si>
  <si>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</si>
  <si>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</si>
  <si>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</si>
  <si>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</si>
  <si>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</si>
  <si>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</si>
  <si>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</si>
  <si>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</si>
  <si>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</si>
  <si>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</si>
  <si>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</si>
  <si>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</si>
  <si>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</si>
  <si>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</si>
  <si>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</si>
  <si>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</si>
  <si>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</si>
  <si>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</si>
  <si>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</si>
  <si>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</si>
  <si>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</si>
  <si>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</si>
  <si>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</si>
  <si>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</si>
  <si>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</si>
  <si>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</si>
  <si>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</si>
  <si>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</si>
  <si>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</si>
  <si>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</si>
  <si>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</si>
  <si>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</si>
  <si>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</si>
  <si>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</si>
  <si>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</si>
  <si>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</si>
  <si>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</si>
  <si>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</si>
  <si>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</si>
  <si>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</si>
  <si>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</si>
  <si>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</si>
  <si>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</si>
  <si>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</si>
  <si>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</si>
  <si>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</si>
  <si>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</si>
  <si>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</si>
  <si>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</si>
  <si>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</si>
  <si>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</si>
  <si>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</si>
  <si>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</si>
  <si>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</si>
  <si>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</si>
  <si>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</si>
  <si>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</si>
  <si>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</si>
  <si>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</si>
  <si>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</si>
  <si>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</si>
  <si>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</si>
  <si>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</si>
  <si>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</si>
  <si>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</si>
  <si>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</si>
  <si>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</si>
  <si>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</si>
  <si>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</si>
  <si>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</si>
  <si>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</si>
  <si>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</si>
  <si>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</si>
  <si>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</si>
  <si>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</si>
  <si>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</si>
  <si>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</si>
  <si>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</si>
  <si>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</si>
  <si>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</si>
  <si>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</si>
  <si>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</si>
  <si>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</si>
  <si>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</si>
  <si>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</si>
  <si>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</si>
  <si>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</si>
  <si>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</si>
  <si>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</si>
  <si>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</si>
  <si>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</si>
  <si>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</si>
  <si>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</si>
  <si>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</si>
  <si>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</si>
  <si>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</si>
  <si>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</si>
  <si>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</si>
  <si>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</si>
  <si>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</si>
  <si>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</si>
  <si>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</si>
  <si>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</si>
  <si>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</si>
  <si>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</si>
  <si>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</si>
  <si>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</si>
  <si>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</si>
  <si>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</si>
  <si>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</si>
  <si>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</si>
  <si>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</si>
  <si>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</si>
  <si>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</si>
  <si>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</si>
  <si>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</si>
  <si>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</si>
  <si>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</si>
  <si>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</si>
  <si>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</si>
  <si>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</si>
  <si>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</si>
  <si>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</si>
  <si>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</si>
  <si>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</si>
  <si>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</si>
  <si>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</si>
  <si>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</si>
  <si>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</si>
  <si>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</si>
  <si>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</si>
  <si>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</si>
  <si>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</si>
  <si>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</si>
  <si>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</si>
  <si>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</si>
  <si>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</si>
  <si>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</si>
  <si>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</si>
  <si>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</si>
  <si>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</si>
  <si>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</si>
  <si>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</si>
  <si>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</si>
  <si>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</si>
  <si>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</si>
  <si>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</si>
  <si>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</si>
  <si>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</si>
  <si>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</si>
  <si>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</si>
  <si>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</si>
  <si>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</si>
  <si>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</si>
  <si>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</si>
  <si>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</si>
  <si>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</si>
  <si>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</si>
  <si>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</si>
  <si>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</si>
  <si>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</si>
  <si>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</si>
  <si>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</si>
  <si>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</si>
  <si>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</si>
  <si>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</si>
  <si>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</si>
  <si>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</si>
  <si>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</si>
  <si>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</si>
  <si>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</si>
  <si>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</si>
  <si>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</si>
  <si>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</si>
  <si>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</si>
  <si>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</si>
  <si>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</si>
  <si>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</si>
  <si>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</si>
  <si>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</si>
  <si>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</si>
  <si>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</si>
  <si>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</si>
  <si>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</si>
  <si>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</si>
  <si>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</si>
  <si>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</si>
  <si>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</si>
  <si>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</si>
  <si>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</si>
  <si>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</si>
  <si>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</si>
  <si>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</si>
  <si>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</si>
  <si>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</si>
  <si>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</si>
  <si>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</si>
  <si>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</si>
  <si>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</si>
  <si>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</si>
  <si>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</si>
  <si>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</si>
  <si>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</si>
  <si>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</si>
  <si>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</si>
  <si>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</si>
  <si>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</si>
  <si>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</si>
  <si>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</si>
  <si>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</si>
  <si>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</si>
  <si>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</si>
  <si>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</si>
  <si>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</si>
  <si>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</si>
  <si>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</si>
  <si>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</si>
  <si>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</si>
  <si>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</si>
  <si>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</si>
  <si>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</si>
  <si>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</si>
  <si>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</si>
  <si>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</si>
  <si>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</si>
  <si>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</si>
  <si>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</si>
  <si>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</si>
  <si>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</si>
  <si>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</si>
  <si>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</si>
  <si>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</si>
  <si>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</si>
  <si>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</si>
  <si>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</si>
  <si>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</si>
  <si>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</si>
  <si>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</si>
  <si>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</si>
  <si>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</si>
  <si>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</si>
  <si>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</si>
  <si>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</si>
  <si>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</si>
  <si>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</si>
  <si>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</si>
  <si>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</si>
  <si>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</si>
  <si>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</si>
  <si>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</si>
  <si>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</si>
  <si>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</si>
  <si>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</si>
  <si>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</si>
  <si>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</si>
  <si>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</si>
  <si>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</si>
  <si>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</si>
  <si>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</si>
  <si>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</si>
  <si>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</si>
  <si>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</si>
  <si>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</si>
  <si>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</si>
  <si>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</si>
  <si>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</si>
  <si>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</si>
  <si>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</si>
  <si>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</si>
  <si>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</si>
  <si>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</si>
  <si>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</si>
  <si>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</si>
  <si>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</si>
  <si>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</si>
  <si>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</si>
  <si>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</si>
  <si>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</si>
  <si>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</si>
  <si>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</si>
  <si>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</si>
  <si>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</si>
  <si>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</si>
  <si>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</si>
  <si>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</si>
  <si>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</si>
  <si>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</si>
  <si>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</si>
  <si>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</si>
  <si>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</si>
  <si>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</si>
  <si>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</si>
  <si>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</si>
  <si>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</si>
  <si>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</si>
  <si>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</si>
  <si>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</si>
  <si>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</si>
  <si>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</si>
  <si>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</si>
  <si>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</si>
  <si>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</si>
  <si>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</si>
  <si>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</si>
  <si>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</si>
  <si>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</si>
  <si>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</si>
  <si>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</si>
  <si>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</si>
  <si>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</si>
  <si>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</si>
  <si>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</si>
  <si>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</si>
  <si>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</si>
  <si>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</si>
  <si>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</si>
  <si>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</si>
  <si>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</si>
  <si>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</si>
  <si>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</si>
  <si>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</si>
  <si>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</si>
  <si>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</si>
  <si>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</si>
  <si>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</si>
  <si>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</si>
  <si>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</si>
  <si>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</si>
  <si>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</si>
  <si>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</si>
  <si>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</si>
  <si>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</si>
  <si>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</si>
  <si>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</si>
  <si>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</si>
  <si>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</si>
  <si>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</si>
  <si>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</si>
  <si>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</si>
  <si>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</si>
  <si>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</si>
  <si>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</si>
  <si>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</si>
  <si>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</si>
  <si>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</si>
  <si>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</si>
  <si>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</si>
  <si>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</si>
  <si>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</si>
  <si>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</si>
  <si>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</si>
  <si>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</si>
  <si>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</si>
  <si>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</si>
  <si>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</si>
  <si>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</si>
  <si>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</si>
  <si>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</si>
  <si>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</si>
  <si>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</si>
  <si>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</si>
  <si>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</si>
  <si>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</si>
  <si>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</si>
  <si>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</si>
  <si>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</si>
  <si>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</si>
  <si>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</si>
  <si>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</si>
  <si>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</si>
  <si>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</si>
  <si>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</si>
  <si>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</si>
  <si>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</si>
  <si>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</si>
  <si>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</si>
  <si>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</si>
  <si>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</si>
  <si>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</si>
  <si>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</si>
  <si>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</si>
  <si>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</si>
  <si>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</si>
  <si>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</si>
  <si>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</si>
  <si>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</si>
  <si>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</si>
  <si>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</si>
  <si>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</si>
  <si>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</si>
  <si>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</si>
  <si>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</si>
  <si>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</si>
  <si>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</si>
  <si>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</si>
  <si>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</si>
  <si>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</si>
  <si>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</si>
  <si>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</si>
  <si>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</si>
  <si>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</si>
  <si>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</si>
  <si>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</si>
  <si>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</si>
  <si>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</si>
  <si>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</si>
  <si>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</si>
  <si>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</si>
  <si>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</si>
  <si>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</si>
  <si>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</si>
  <si>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</si>
  <si>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</si>
  <si>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</si>
  <si>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</si>
  <si>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</si>
  <si>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</si>
  <si>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</si>
  <si>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</si>
  <si>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</si>
  <si>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</si>
  <si>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</si>
  <si>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</si>
  <si>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</si>
  <si>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</si>
  <si>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</si>
  <si>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</si>
  <si>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</si>
  <si>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</si>
  <si>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</si>
  <si>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</si>
  <si>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</si>
  <si>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</si>
  <si>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</si>
  <si>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</si>
  <si>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</si>
  <si>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</si>
  <si>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</si>
  <si>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</si>
  <si>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</si>
  <si>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</si>
  <si>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</si>
  <si>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</si>
  <si>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</si>
  <si>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</si>
  <si>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</si>
  <si>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</si>
  <si>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</si>
  <si>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</si>
  <si>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</si>
  <si>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</si>
  <si>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</si>
  <si>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</si>
  <si>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</si>
  <si>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</si>
  <si>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</si>
  <si>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</si>
  <si>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</si>
  <si>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</si>
  <si>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</si>
  <si>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</si>
  <si>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</si>
  <si>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</si>
  <si>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</si>
  <si>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</si>
  <si>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</si>
  <si>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</si>
  <si>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</si>
  <si>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</si>
  <si>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</si>
  <si>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</si>
  <si>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</si>
  <si>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</si>
  <si>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</si>
  <si>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</si>
  <si>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</si>
  <si>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</si>
  <si>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</si>
  <si>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</si>
  <si>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</si>
  <si>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</si>
  <si>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</si>
  <si>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</si>
  <si>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</si>
  <si>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</si>
  <si>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</si>
  <si>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</si>
  <si>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</si>
  <si>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</si>
  <si>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</si>
  <si>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</si>
  <si>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</si>
  <si>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</si>
  <si>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</si>
  <si>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</si>
  <si>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</si>
  <si>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</si>
  <si>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</si>
  <si>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</si>
  <si>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</si>
  <si>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</si>
  <si>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</si>
  <si>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</si>
  <si>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</si>
  <si>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</si>
  <si>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</si>
  <si>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</si>
  <si>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</si>
  <si>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</si>
  <si>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</si>
  <si>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</si>
  <si>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</si>
  <si>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</si>
  <si>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</si>
  <si>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</si>
  <si>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</si>
  <si>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</si>
  <si>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</si>
  <si>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</si>
  <si>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</si>
  <si>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</si>
  <si>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</si>
  <si>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</si>
  <si>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</si>
  <si>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</si>
  <si>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</si>
  <si>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</si>
  <si>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</si>
  <si>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</si>
  <si>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</si>
  <si>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</si>
  <si>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</si>
  <si>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</si>
  <si>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</si>
  <si>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</si>
  <si>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</si>
  <si>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</si>
  <si>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</si>
  <si>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</si>
  <si>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</si>
  <si>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</si>
  <si>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</si>
  <si>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</si>
  <si>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</si>
  <si>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</si>
  <si>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</si>
  <si>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</si>
  <si>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</si>
  <si>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</si>
  <si>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</si>
  <si>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</si>
  <si>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</si>
  <si>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</si>
  <si>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</si>
  <si>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</si>
  <si>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</si>
  <si>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</si>
  <si>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</si>
  <si>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</si>
  <si>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</si>
  <si>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</si>
  <si>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</si>
  <si>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</si>
  <si>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</si>
  <si>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</si>
  <si>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</si>
  <si>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</si>
  <si>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</si>
  <si>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</si>
  <si>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</si>
  <si>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</si>
  <si>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</si>
  <si>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</si>
  <si>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</si>
  <si>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</si>
  <si>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</si>
  <si>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</si>
  <si>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</si>
  <si>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</si>
  <si>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</si>
  <si>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</si>
  <si>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</si>
  <si>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</si>
  <si>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</si>
  <si>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</si>
  <si>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</si>
  <si>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</si>
  <si>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</si>
  <si>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</si>
  <si>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</si>
  <si>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</si>
  <si>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</si>
  <si>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</si>
  <si>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</si>
  <si>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</si>
  <si>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</si>
  <si>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</si>
  <si>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</si>
  <si>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</si>
  <si>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</si>
  <si>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</si>
  <si>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</si>
  <si>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</si>
  <si>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</si>
  <si>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</si>
  <si>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</si>
  <si>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</si>
  <si>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</si>
  <si>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</si>
  <si>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</si>
  <si>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</si>
  <si>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</si>
  <si>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</si>
  <si>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</si>
  <si>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</si>
  <si>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</si>
  <si>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</si>
  <si>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</si>
  <si>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</si>
  <si>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</si>
  <si>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</si>
  <si>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</si>
  <si>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</si>
  <si>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</si>
  <si>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</si>
  <si>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</si>
  <si>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</si>
  <si>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</si>
  <si>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</si>
  <si>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</si>
  <si>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</si>
  <si>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</si>
  <si>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</si>
  <si>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</si>
  <si>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</si>
  <si>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</si>
  <si>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</si>
  <si>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</si>
  <si>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</si>
  <si>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</si>
  <si>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</si>
  <si>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</si>
  <si>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</si>
  <si>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</si>
  <si>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</si>
  <si>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</si>
  <si>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</si>
  <si>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</si>
  <si>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</si>
  <si>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</si>
  <si>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</si>
  <si>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</si>
  <si>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</si>
  <si>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</si>
  <si>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</si>
  <si>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</si>
  <si>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</si>
  <si>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</si>
  <si>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</si>
  <si>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</si>
  <si>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</si>
  <si>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</si>
  <si>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</si>
  <si>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</si>
  <si>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</si>
  <si>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</si>
  <si>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</si>
  <si>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</si>
  <si>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</si>
  <si>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</si>
  <si>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</si>
  <si>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</si>
  <si>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</si>
  <si>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</si>
  <si>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</si>
  <si>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</si>
  <si>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</si>
  <si>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</si>
  <si>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</si>
  <si>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</si>
  <si>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</si>
  <si>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</si>
  <si>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</si>
  <si>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</si>
  <si>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</si>
  <si>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</si>
  <si>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</si>
  <si>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</si>
  <si>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</si>
  <si>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</si>
  <si>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</si>
  <si>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</si>
  <si>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</si>
  <si>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</si>
  <si>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</si>
  <si>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</si>
  <si>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</si>
  <si>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</si>
  <si>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</si>
  <si>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</si>
  <si>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</si>
  <si>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</si>
  <si>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</si>
  <si>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</si>
  <si>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</si>
  <si>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</si>
  <si>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</si>
  <si>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</si>
  <si>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</si>
  <si>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</si>
  <si>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</si>
  <si>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</si>
  <si>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</si>
  <si>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</si>
  <si>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</si>
  <si>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</si>
  <si>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</si>
  <si>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</si>
  <si>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</si>
  <si>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</si>
  <si>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</si>
  <si>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</si>
  <si>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</si>
  <si>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</si>
  <si>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</si>
  <si>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</si>
  <si>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</si>
  <si>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</si>
  <si>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</si>
  <si>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</si>
  <si>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</si>
  <si>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</si>
  <si>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</si>
  <si>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</si>
  <si>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</si>
  <si>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</si>
  <si>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</si>
  <si>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</si>
  <si>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</si>
  <si>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</si>
  <si>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</si>
  <si>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</si>
  <si>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</si>
  <si>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</si>
  <si>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</si>
  <si>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</si>
  <si>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</si>
  <si>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</si>
  <si>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</si>
  <si>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</si>
  <si>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</si>
  <si>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</si>
  <si>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</si>
  <si>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</si>
  <si>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</si>
  <si>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</si>
  <si>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</si>
  <si>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</si>
  <si>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</si>
  <si>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</si>
  <si>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</si>
  <si>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</si>
  <si>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</si>
  <si>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</si>
  <si>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</si>
  <si>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</si>
  <si>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</si>
  <si>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</si>
  <si>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</si>
  <si>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</si>
  <si>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</si>
  <si>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</si>
  <si>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</si>
  <si>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</si>
  <si>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</si>
  <si>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</si>
  <si>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</si>
  <si>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</si>
  <si>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</si>
  <si>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</si>
  <si>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</si>
  <si>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</si>
  <si>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</si>
  <si>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</si>
  <si>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</si>
  <si>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</si>
  <si>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</si>
  <si>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</si>
  <si>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</si>
  <si>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</si>
  <si>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</si>
  <si>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</si>
  <si>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</si>
  <si>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</si>
  <si>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</si>
  <si>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</si>
  <si>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</si>
  <si>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</si>
  <si>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</si>
  <si>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</si>
  <si>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</si>
  <si>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</si>
  <si>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</si>
  <si>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</si>
  <si>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</si>
  <si>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</si>
  <si>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</si>
  <si>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</si>
  <si>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</si>
  <si>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</si>
  <si>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</si>
  <si>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</si>
  <si>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</si>
  <si>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</si>
  <si>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</si>
  <si>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</si>
  <si>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</si>
  <si>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</si>
  <si>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</si>
  <si>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</si>
  <si>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</si>
  <si>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</si>
  <si>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</si>
  <si>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</si>
  <si>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</si>
  <si>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</si>
  <si>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</si>
  <si>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</si>
  <si>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</si>
  <si>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</si>
  <si>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</si>
  <si>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</si>
  <si>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</si>
  <si>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</si>
  <si>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</si>
  <si>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</si>
  <si>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</si>
  <si>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</si>
  <si>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</si>
  <si>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</si>
  <si>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</si>
  <si>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</si>
  <si>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</si>
  <si>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</si>
  <si>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</si>
  <si>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</si>
  <si>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</si>
  <si>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</si>
  <si>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</si>
  <si>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</si>
  <si>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</si>
  <si>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</si>
  <si>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</si>
  <si>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</si>
  <si>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</si>
  <si>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</si>
  <si>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</si>
  <si>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</si>
  <si>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</si>
  <si>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</si>
  <si>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</si>
  <si>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</si>
  <si>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</si>
  <si>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</si>
  <si>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</si>
  <si>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</si>
  <si>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</si>
  <si>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</si>
  <si>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</si>
  <si>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</si>
  <si>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</si>
  <si>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</si>
  <si>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</si>
  <si>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</si>
  <si>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</si>
  <si>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</si>
  <si>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</si>
  <si>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</si>
  <si>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</si>
  <si>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</si>
  <si>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</si>
  <si>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</si>
  <si>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</si>
  <si>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</si>
  <si>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</si>
  <si>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</si>
  <si>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</si>
  <si>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</si>
  <si>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</si>
  <si>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</si>
  <si>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</si>
  <si>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</si>
  <si>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</si>
  <si>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</si>
  <si>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</si>
  <si>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</si>
  <si>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</si>
  <si>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</si>
  <si>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</si>
  <si>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</si>
  <si>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</si>
  <si>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</si>
  <si>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</si>
  <si>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</si>
  <si>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</si>
  <si>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</si>
  <si>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</si>
  <si>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</si>
  <si>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</si>
  <si>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</si>
  <si>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</si>
  <si>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</si>
  <si>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</si>
  <si>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</si>
  <si>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</si>
  <si>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</si>
  <si>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</si>
  <si>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</si>
  <si>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</si>
  <si>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</si>
  <si>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</si>
  <si>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</si>
  <si>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</si>
  <si>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</si>
  <si>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</si>
  <si>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</si>
  <si>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</si>
  <si>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</si>
  <si>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</si>
  <si>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</si>
  <si>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</si>
  <si>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</si>
  <si>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</si>
  <si>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</si>
  <si>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</si>
  <si>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</si>
  <si>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</si>
  <si>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</si>
  <si>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</si>
  <si>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</si>
  <si>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</si>
  <si>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</si>
  <si>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</si>
  <si>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</si>
  <si>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</si>
  <si>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</si>
  <si>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</si>
  <si>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</si>
  <si>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</si>
  <si>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</si>
  <si>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</si>
  <si>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</si>
  <si>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</si>
  <si>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</si>
  <si>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</si>
  <si>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</si>
  <si>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</si>
  <si>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</si>
  <si>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</si>
  <si>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</si>
  <si>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</si>
  <si>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</si>
  <si>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</si>
  <si>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</si>
  <si>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</si>
  <si>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</si>
  <si>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</si>
  <si>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</si>
  <si>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</si>
  <si>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</si>
  <si>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</si>
  <si>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</si>
  <si>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</si>
  <si>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</si>
  <si>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</si>
  <si>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</si>
  <si>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</si>
  <si>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</si>
  <si>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</si>
  <si>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</si>
  <si>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</si>
  <si>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</si>
  <si>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</si>
  <si>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</si>
  <si>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</si>
  <si>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</si>
  <si>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</si>
  <si>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</si>
  <si>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</si>
  <si>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</si>
  <si>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</si>
  <si>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</si>
  <si>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</si>
  <si>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</si>
  <si>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</si>
  <si>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</si>
  <si>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</si>
  <si>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</si>
  <si>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</si>
  <si>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</si>
  <si>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</si>
  <si>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</si>
  <si>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</si>
  <si>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</si>
  <si>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</si>
  <si>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</si>
  <si>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</si>
  <si>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</si>
  <si>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</si>
  <si>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</si>
  <si>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</si>
  <si>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</si>
  <si>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</si>
  <si>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</si>
  <si>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</si>
  <si>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</si>
  <si>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</si>
  <si>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</si>
  <si>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</si>
  <si>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</si>
  <si>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</si>
  <si>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</si>
  <si>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</si>
  <si>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</si>
  <si>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</si>
  <si>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</si>
  <si>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</si>
  <si>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</si>
  <si>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</si>
  <si>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</si>
  <si>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</si>
  <si>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</si>
  <si>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</si>
  <si>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</si>
  <si>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</si>
  <si>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</si>
  <si>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</si>
  <si>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</si>
  <si>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</si>
  <si>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</si>
  <si>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</si>
  <si>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</si>
  <si>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</si>
  <si>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</si>
  <si>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</si>
  <si>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</si>
  <si>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</si>
  <si>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</si>
  <si>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</si>
  <si>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</si>
  <si>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</si>
  <si>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</si>
  <si>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</si>
  <si>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</si>
  <si>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</si>
  <si>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</si>
  <si>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</si>
  <si>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</si>
  <si>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</si>
  <si>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</si>
  <si>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</si>
  <si>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</si>
  <si>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</si>
  <si>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</si>
  <si>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</si>
  <si>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</si>
  <si>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</si>
  <si>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</si>
  <si>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</si>
  <si>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</si>
  <si>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</si>
  <si>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</si>
  <si>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</si>
  <si>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</si>
  <si>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</si>
  <si>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</si>
  <si>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</si>
  <si>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</si>
  <si>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</si>
  <si>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</si>
  <si>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</si>
  <si>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</si>
  <si>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</si>
  <si>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</si>
  <si>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</si>
  <si>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</si>
  <si>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</si>
  <si>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</si>
  <si>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</si>
  <si>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</si>
  <si>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</si>
  <si>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</si>
  <si>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</si>
  <si>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</si>
  <si>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</si>
  <si>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</si>
  <si>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</si>
  <si>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</si>
  <si>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</si>
  <si>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</si>
  <si>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</si>
  <si>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</si>
  <si>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</si>
  <si>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</si>
  <si>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</si>
  <si>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</si>
  <si>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</si>
  <si>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</si>
  <si>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</si>
  <si>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</si>
  <si>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</si>
  <si>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</si>
  <si>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</si>
  <si>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</si>
  <si>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</si>
  <si>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</si>
  <si>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</si>
  <si>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</si>
  <si>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</si>
  <si>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</si>
  <si>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</si>
  <si>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</si>
  <si>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</si>
  <si>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</si>
  <si>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</si>
  <si>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</si>
  <si>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</si>
  <si>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</si>
  <si>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</si>
  <si>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</si>
  <si>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</si>
  <si>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</si>
  <si>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</si>
  <si>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</si>
  <si>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</si>
  <si>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</si>
  <si>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</si>
  <si>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</si>
  <si>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</si>
  <si>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</si>
  <si>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</si>
  <si>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</si>
  <si>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</si>
  <si>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</si>
  <si>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</si>
  <si>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</si>
  <si>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</si>
  <si>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</si>
  <si>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</si>
  <si>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</si>
  <si>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</si>
  <si>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</si>
  <si>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</si>
  <si>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</si>
  <si>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</si>
  <si>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</si>
  <si>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</si>
  <si>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</si>
  <si>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</si>
  <si>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</si>
  <si>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</si>
  <si>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</si>
  <si>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</si>
  <si>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</si>
  <si>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</si>
  <si>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</si>
  <si>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</si>
  <si>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</si>
  <si>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</si>
  <si>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</si>
  <si>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</si>
  <si>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</si>
  <si>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</si>
  <si>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</si>
  <si>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</si>
  <si>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</si>
  <si>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</si>
  <si>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</si>
  <si>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</si>
  <si>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</si>
  <si>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</si>
  <si>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</si>
  <si>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</si>
  <si>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</si>
  <si>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</si>
  <si>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</si>
  <si>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</si>
  <si>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</si>
  <si>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</si>
  <si>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</si>
  <si>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</si>
  <si>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</si>
  <si>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</si>
  <si>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</si>
  <si>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</si>
  <si>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</si>
  <si>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</si>
  <si>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</si>
  <si>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</si>
  <si>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</si>
  <si>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</si>
  <si>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</si>
  <si>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</si>
  <si>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</si>
  <si>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</si>
  <si>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</si>
  <si>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</si>
  <si>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</si>
  <si>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</si>
  <si>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</si>
  <si>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</si>
  <si>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</si>
  <si>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</si>
  <si>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</si>
  <si>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</si>
  <si>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</si>
  <si>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</si>
  <si>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</si>
  <si>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</si>
  <si>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</si>
  <si>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</si>
  <si>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</si>
  <si>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</si>
  <si>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</si>
  <si>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</si>
  <si>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</si>
  <si>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</si>
  <si>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</si>
  <si>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</si>
  <si>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</si>
  <si>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</si>
  <si>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</si>
  <si>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</si>
  <si>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</si>
  <si>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</si>
  <si>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</si>
  <si>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</si>
  <si>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</si>
  <si>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</si>
  <si>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</si>
  <si>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</si>
  <si>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</si>
  <si>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</si>
  <si>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</si>
  <si>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</si>
  <si>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</si>
  <si>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</si>
  <si>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</si>
  <si>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</si>
  <si>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</si>
  <si>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</si>
  <si>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</si>
  <si>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</si>
  <si>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</si>
  <si>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</si>
  <si>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</si>
  <si>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</si>
  <si>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</si>
  <si>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</si>
  <si>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</si>
  <si>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</si>
  <si>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</si>
  <si>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</si>
  <si>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</si>
  <si>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</si>
  <si>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</si>
  <si>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</si>
  <si>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</si>
  <si>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</si>
  <si>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</si>
  <si>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</si>
  <si>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</si>
  <si>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</si>
  <si>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</si>
  <si>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</si>
  <si>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</si>
  <si>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</si>
  <si>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</si>
  <si>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</si>
  <si>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</si>
  <si>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</si>
  <si>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</si>
  <si>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</si>
  <si>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</si>
  <si>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</si>
  <si>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</si>
  <si>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</si>
  <si>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</si>
  <si>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</si>
  <si>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</si>
  <si>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</si>
  <si>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</si>
  <si>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</si>
  <si>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</si>
  <si>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</si>
  <si>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</si>
  <si>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</si>
  <si>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</si>
  <si>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</si>
  <si>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</si>
  <si>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</si>
  <si>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</si>
  <si>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</si>
  <si>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</si>
  <si>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</si>
  <si>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</si>
  <si>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</si>
  <si>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</si>
  <si>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</si>
  <si>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</si>
  <si>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</si>
  <si>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</si>
  <si>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</si>
  <si>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</si>
  <si>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</si>
  <si>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</si>
  <si>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</si>
  <si>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</si>
  <si>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</si>
  <si>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</si>
  <si>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</si>
  <si>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</si>
  <si>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</si>
  <si>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</si>
  <si>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</si>
  <si>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</si>
  <si>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</si>
  <si>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</si>
  <si>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</si>
  <si>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</si>
  <si>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</si>
  <si>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</si>
  <si>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</si>
  <si>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</si>
  <si>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</si>
  <si>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</si>
  <si>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</si>
  <si>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</si>
  <si>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</si>
  <si>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</si>
  <si>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</si>
  <si>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</si>
  <si>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</si>
  <si>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</si>
  <si>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</si>
  <si>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</si>
  <si>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</si>
  <si>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</si>
  <si>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</si>
  <si>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</si>
  <si>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</si>
  <si>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</si>
  <si>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</si>
  <si>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</si>
  <si>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</si>
  <si>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</si>
  <si>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</si>
  <si>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</si>
  <si>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</si>
  <si>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</si>
  <si>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</si>
  <si>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</si>
  <si>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</si>
  <si>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</si>
  <si>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</si>
  <si>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</si>
  <si>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</si>
  <si>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</si>
  <si>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</si>
  <si>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</si>
  <si>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</si>
  <si>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</si>
  <si>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</si>
  <si>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</si>
  <si>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</si>
  <si>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</si>
  <si>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</si>
  <si>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</si>
  <si>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</si>
  <si>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</si>
  <si>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</si>
  <si>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</si>
  <si>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</si>
  <si>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</si>
  <si>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</si>
  <si>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</si>
  <si>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</si>
  <si>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</si>
  <si>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</si>
  <si>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</si>
  <si>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</si>
  <si>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</si>
  <si>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</si>
  <si>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</si>
  <si>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</si>
  <si>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</si>
  <si>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</si>
  <si>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</si>
  <si>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</si>
  <si>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</si>
  <si>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</si>
  <si>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</si>
  <si>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</si>
  <si>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</si>
  <si>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</si>
  <si>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</si>
  <si>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</si>
  <si>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</si>
  <si>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</si>
  <si>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</si>
  <si>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</si>
  <si>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</si>
  <si>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</si>
  <si>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</si>
  <si>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</si>
  <si>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</si>
  <si>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</si>
  <si>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</si>
  <si>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</si>
  <si>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</si>
  <si>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</si>
  <si>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</si>
  <si>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</si>
  <si>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</si>
  <si>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</si>
  <si>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</si>
  <si>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</si>
  <si>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</si>
  <si>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</si>
  <si>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</si>
  <si>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</si>
  <si>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</si>
  <si>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</si>
  <si>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</si>
  <si>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</si>
  <si>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</si>
  <si>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</si>
  <si>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</si>
  <si>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</si>
  <si>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</si>
  <si>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</si>
  <si>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</si>
  <si>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</si>
  <si>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</si>
  <si>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</si>
  <si>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</si>
  <si>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</si>
  <si>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</si>
  <si>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</si>
  <si>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</si>
  <si>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</si>
  <si>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</si>
  <si>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</si>
  <si>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</si>
  <si>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</si>
  <si>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</si>
  <si>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</si>
  <si>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</si>
  <si>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</si>
  <si>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</si>
  <si>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</si>
  <si>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</si>
  <si>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</si>
  <si>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</si>
  <si>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</si>
  <si>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</si>
  <si>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</si>
  <si>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</si>
  <si>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</si>
  <si>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</si>
  <si>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</si>
  <si>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</si>
  <si>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</si>
  <si>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</si>
  <si>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</si>
  <si>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</si>
  <si>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</si>
  <si>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</si>
  <si>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</si>
  <si>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</si>
  <si>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</si>
  <si>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</si>
  <si>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</si>
  <si>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</si>
  <si>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</si>
  <si>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</si>
  <si>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</si>
  <si>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</si>
  <si>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</si>
  <si>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</si>
  <si>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</si>
  <si>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</si>
  <si>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</si>
  <si>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</si>
  <si>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</si>
  <si>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</si>
  <si>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</si>
  <si>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</si>
  <si>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</si>
  <si>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</si>
  <si>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</si>
  <si>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</si>
  <si>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</si>
  <si>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</si>
  <si>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</si>
  <si>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</si>
  <si>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</si>
  <si>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</si>
  <si>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</si>
  <si>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</si>
  <si>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</si>
  <si>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</si>
  <si>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</si>
  <si>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</si>
  <si>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</si>
  <si>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</si>
  <si>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</si>
  <si>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</si>
  <si>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</si>
  <si>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</si>
  <si>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</si>
  <si>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</si>
  <si>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</si>
  <si>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</si>
  <si>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</si>
  <si>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</si>
  <si>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</si>
  <si>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</si>
  <si>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</si>
  <si>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</si>
  <si>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</si>
  <si>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</si>
  <si>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</si>
  <si>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</si>
  <si>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</si>
  <si>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</si>
  <si>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</si>
  <si>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</si>
  <si>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</si>
  <si>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</si>
  <si>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</si>
  <si>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</si>
  <si>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</si>
  <si>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</si>
  <si>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</si>
  <si>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</si>
  <si>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</si>
  <si>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</si>
  <si>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</si>
  <si>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</si>
  <si>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</si>
  <si>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</si>
  <si>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</si>
  <si>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</si>
  <si>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</si>
  <si>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</si>
  <si>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</si>
  <si>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</si>
  <si>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</si>
  <si>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</si>
  <si>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</si>
  <si>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</si>
  <si>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</si>
  <si>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</si>
  <si>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</si>
  <si>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</si>
  <si>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</si>
  <si>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</si>
  <si>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</si>
  <si>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</si>
  <si>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</si>
  <si>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</si>
  <si>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</si>
  <si>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</si>
  <si>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</si>
  <si>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</si>
  <si>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</si>
  <si>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</si>
  <si>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</si>
  <si>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</si>
  <si>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</si>
  <si>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</si>
  <si>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</si>
  <si>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</si>
  <si>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</si>
  <si>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</si>
  <si>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</si>
  <si>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</si>
  <si>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</si>
  <si>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</si>
  <si>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</si>
  <si>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</si>
  <si>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</si>
  <si>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</si>
  <si>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</si>
  <si>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</si>
  <si>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</si>
  <si>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</si>
  <si>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</si>
  <si>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</si>
  <si>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</si>
  <si>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</si>
  <si>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</si>
  <si>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</si>
  <si>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</si>
  <si>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</si>
  <si>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</si>
  <si>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</si>
  <si>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</si>
  <si>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</si>
  <si>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</si>
  <si>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</si>
  <si>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</si>
  <si>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</si>
  <si>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</si>
  <si>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</si>
  <si>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</si>
  <si>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</si>
  <si>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</si>
  <si>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</si>
  <si>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</si>
  <si>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</si>
  <si>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</si>
  <si>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</si>
  <si>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</si>
  <si>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</si>
  <si>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</si>
  <si>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</si>
  <si>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</si>
  <si>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</si>
  <si>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</si>
  <si>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</si>
  <si>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</si>
  <si>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</si>
  <si>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</si>
  <si>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</si>
  <si>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</si>
  <si>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</si>
  <si>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</si>
  <si>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</si>
  <si>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</si>
  <si>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</si>
  <si>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</si>
  <si>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</si>
  <si>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</si>
  <si>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</si>
  <si>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</si>
  <si>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</si>
  <si>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</si>
  <si>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</si>
  <si>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</si>
  <si>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</si>
  <si>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</si>
  <si>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</si>
  <si>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</si>
  <si>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</si>
  <si>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</si>
  <si>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</si>
  <si>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</si>
  <si>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</si>
  <si>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</si>
  <si>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</si>
  <si>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</si>
  <si>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</si>
  <si>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</si>
  <si>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</si>
  <si>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</si>
  <si>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</si>
  <si>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</si>
  <si>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</si>
  <si>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</si>
  <si>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</si>
  <si>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</si>
  <si>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</si>
  <si>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</si>
  <si>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</si>
  <si>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</si>
  <si>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</si>
  <si>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</si>
  <si>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</si>
  <si>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</si>
  <si>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</si>
  <si>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</si>
  <si>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</si>
  <si>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</si>
  <si>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</si>
  <si>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</si>
  <si>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</si>
  <si>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</si>
  <si>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</si>
  <si>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</si>
  <si>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</si>
  <si>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</si>
  <si>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</si>
  <si>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</si>
  <si>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</si>
  <si>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</si>
  <si>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</si>
  <si>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</si>
  <si>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</si>
  <si>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</si>
  <si>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</si>
  <si>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</si>
  <si>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</si>
  <si>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</si>
  <si>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</si>
  <si>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</si>
  <si>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</si>
  <si>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</si>
  <si>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</si>
  <si>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</si>
  <si>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</si>
  <si>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</si>
  <si>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</si>
  <si>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</si>
  <si>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</si>
  <si>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</si>
  <si>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</si>
  <si>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</si>
  <si>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</si>
  <si>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</si>
  <si>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</si>
  <si>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</si>
  <si>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</si>
  <si>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</si>
  <si>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</si>
  <si>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</si>
  <si>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</si>
  <si>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</si>
  <si>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</si>
  <si>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</si>
  <si>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</si>
  <si>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</si>
  <si>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</si>
  <si>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</si>
  <si>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</si>
  <si>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</si>
  <si>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</si>
  <si>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</si>
  <si>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</si>
  <si>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</si>
  <si>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</si>
  <si>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</si>
  <si>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</si>
  <si>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</si>
  <si>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</si>
  <si>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</si>
  <si>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</si>
  <si>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</si>
  <si>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</si>
  <si>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</si>
  <si>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</si>
  <si>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</si>
  <si>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</si>
  <si>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</si>
  <si>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</si>
  <si>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</si>
  <si>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</si>
  <si>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</si>
  <si>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</si>
  <si>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</si>
  <si>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</si>
  <si>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</si>
  <si>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</si>
  <si>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</si>
  <si>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</si>
  <si>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</si>
  <si>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</si>
  <si>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</si>
  <si>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</si>
  <si>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</si>
  <si>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</si>
  <si>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</si>
  <si>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</si>
  <si>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</si>
  <si>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</si>
  <si>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</si>
  <si>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</si>
  <si>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</si>
  <si>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</si>
  <si>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</si>
  <si>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</si>
  <si>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</si>
  <si>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</si>
  <si>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</si>
  <si>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</si>
  <si>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</si>
  <si>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</si>
  <si>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</si>
  <si>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</si>
  <si>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</si>
  <si>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</si>
  <si>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</si>
  <si>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</si>
  <si>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</si>
  <si>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</si>
  <si>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</si>
  <si>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</si>
  <si>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</si>
  <si>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</si>
  <si>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</si>
  <si>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</si>
  <si>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</si>
  <si>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</si>
  <si>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</si>
  <si>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</si>
  <si>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</si>
  <si>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</si>
  <si>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</si>
  <si>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</si>
  <si>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</si>
  <si>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</si>
  <si>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</si>
  <si>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</si>
  <si>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</si>
  <si>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</si>
  <si>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</si>
  <si>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</si>
  <si>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</si>
  <si>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</si>
  <si>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</si>
  <si>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</si>
  <si>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</si>
  <si>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</si>
  <si>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</si>
  <si>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</si>
  <si>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</si>
  <si>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</si>
  <si>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</si>
  <si>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</si>
  <si>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</si>
  <si>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</si>
  <si>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</si>
  <si>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</si>
  <si>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</si>
  <si>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</si>
  <si>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</si>
  <si>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</si>
  <si>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</si>
  <si>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</si>
  <si>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</si>
  <si>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</si>
  <si>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</si>
  <si>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</si>
  <si>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</si>
  <si>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</si>
  <si>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</si>
  <si>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</si>
  <si>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</si>
  <si>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</si>
  <si>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</si>
  <si>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</si>
  <si>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</si>
  <si>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</si>
  <si>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</si>
  <si>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</si>
  <si>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</si>
  <si>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</si>
  <si>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</si>
  <si>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</si>
  <si>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</si>
  <si>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</si>
  <si>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</si>
  <si>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</si>
  <si>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</si>
  <si>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</si>
  <si>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</si>
  <si>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</si>
  <si>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</si>
  <si>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</si>
  <si>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</si>
  <si>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</si>
  <si>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</si>
  <si>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</si>
  <si>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</si>
  <si>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</si>
  <si>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</si>
  <si>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</si>
  <si>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</si>
  <si>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</si>
  <si>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</si>
  <si>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</si>
  <si>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</si>
  <si>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</si>
  <si>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</si>
  <si>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</si>
  <si>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</si>
  <si>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</si>
  <si>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</si>
  <si>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</si>
  <si>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</si>
  <si>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</si>
  <si>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</si>
  <si>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</si>
  <si>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</si>
  <si>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</si>
  <si>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</si>
  <si>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</si>
  <si>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</si>
  <si>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</si>
  <si>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</si>
  <si>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</si>
  <si>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</si>
  <si>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</si>
  <si>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</si>
  <si>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</si>
  <si>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</si>
  <si>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</si>
  <si>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</si>
  <si>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</si>
  <si>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</si>
  <si>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</si>
  <si>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</si>
  <si>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</si>
  <si>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</si>
  <si>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</si>
  <si>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</si>
  <si>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</si>
  <si>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</si>
  <si>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</si>
  <si>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</si>
  <si>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</si>
  <si>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</si>
  <si>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</si>
  <si>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</si>
  <si>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</si>
  <si>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</si>
  <si>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</si>
  <si>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</si>
  <si>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</si>
  <si>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</si>
  <si>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</si>
  <si>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</si>
  <si>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</si>
  <si>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</si>
  <si>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</si>
  <si>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</si>
  <si>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</si>
  <si>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</si>
  <si>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</si>
  <si>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</si>
  <si>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</si>
  <si>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</si>
  <si>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</si>
  <si>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</si>
  <si>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</si>
  <si>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</si>
  <si>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</si>
  <si>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</si>
  <si>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</si>
  <si>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</si>
  <si>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</si>
  <si>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</si>
  <si>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</si>
  <si>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</si>
  <si>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</si>
  <si>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</si>
  <si>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</si>
  <si>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</si>
  <si>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</si>
  <si>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</si>
  <si>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</si>
  <si>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</si>
  <si>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</si>
  <si>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</si>
  <si>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</si>
  <si>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</si>
  <si>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</si>
  <si>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</si>
  <si>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</si>
  <si>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</si>
  <si>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</si>
  <si>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</si>
  <si>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</si>
  <si>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</si>
  <si>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</si>
  <si>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</si>
  <si>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</si>
  <si>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</si>
  <si>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</si>
  <si>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</si>
  <si>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</si>
  <si>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</si>
  <si>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</si>
  <si>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</si>
  <si>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</si>
  <si>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</si>
  <si>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</si>
  <si>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</si>
  <si>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</si>
  <si>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</si>
  <si>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</si>
  <si>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</si>
  <si>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</si>
  <si>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</si>
  <si>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</si>
  <si>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</si>
  <si>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</si>
  <si>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</si>
  <si>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</si>
  <si>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</si>
  <si>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</si>
  <si>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</si>
  <si>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</si>
  <si>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</si>
  <si>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</si>
  <si>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</si>
  <si>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</si>
  <si>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</si>
  <si>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</si>
  <si>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</si>
  <si>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</si>
  <si>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</si>
  <si>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</si>
  <si>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</si>
  <si>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</si>
  <si>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</si>
  <si>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</si>
  <si>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</si>
  <si>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</si>
  <si>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</si>
  <si>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</si>
  <si>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</si>
  <si>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</si>
  <si>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</si>
  <si>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</si>
  <si>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</si>
  <si>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</si>
  <si>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</si>
  <si>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</si>
  <si>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</si>
  <si>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</si>
  <si>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</si>
  <si>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</si>
  <si>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</si>
  <si>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</si>
  <si>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</si>
  <si>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</si>
  <si>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</si>
  <si>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</si>
  <si>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</si>
  <si>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</si>
  <si>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</si>
  <si>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</si>
  <si>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</si>
  <si>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</si>
  <si>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</si>
  <si>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</si>
  <si>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</si>
  <si>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</si>
  <si>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</si>
  <si>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</si>
  <si>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</si>
  <si>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</si>
  <si>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</si>
  <si>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</si>
  <si>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</si>
  <si>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</si>
  <si>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</si>
  <si>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</si>
  <si>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</si>
  <si>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</si>
  <si>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</si>
  <si>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</si>
  <si>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</si>
  <si>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</si>
  <si>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</si>
  <si>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</si>
  <si>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</si>
  <si>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</si>
  <si>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</si>
  <si>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</si>
  <si>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</si>
  <si>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</si>
  <si>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</si>
  <si>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</si>
  <si>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</si>
  <si>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</si>
  <si>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</si>
  <si>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</si>
  <si>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</si>
  <si>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</si>
  <si>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</si>
  <si>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</si>
  <si>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</si>
  <si>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</si>
  <si>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</si>
  <si>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</si>
  <si>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</si>
  <si>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</si>
  <si>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</si>
  <si>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</si>
  <si>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</si>
  <si>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</si>
  <si>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</si>
  <si>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</si>
  <si>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</si>
  <si>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</si>
  <si>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</si>
  <si>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</si>
  <si>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</si>
  <si>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</si>
  <si>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</si>
  <si>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</si>
  <si>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</si>
  <si>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</si>
  <si>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</si>
  <si>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</si>
  <si>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</si>
  <si>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</si>
  <si>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</si>
  <si>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</si>
  <si>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</si>
  <si>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</si>
  <si>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</si>
  <si>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</si>
  <si>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</si>
  <si>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</si>
  <si>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</si>
  <si>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</si>
  <si>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</si>
  <si>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</si>
  <si>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</si>
  <si>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</si>
  <si>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</si>
  <si>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</si>
  <si>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</si>
  <si>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</si>
  <si>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</si>
  <si>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</si>
  <si>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</si>
  <si>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</si>
  <si>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</si>
  <si>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</si>
  <si>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</si>
  <si>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</si>
  <si>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</si>
  <si>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</si>
  <si>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</si>
  <si>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</si>
  <si>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</si>
  <si>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</si>
  <si>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</si>
  <si>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</si>
  <si>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</si>
  <si>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</si>
  <si>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</si>
  <si>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</si>
  <si>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</si>
  <si>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</si>
  <si>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</si>
  <si>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</si>
  <si>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</si>
  <si>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</si>
  <si>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</si>
  <si>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</si>
  <si>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</si>
  <si>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</si>
  <si>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</si>
  <si>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</si>
  <si>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</si>
  <si>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</si>
  <si>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</si>
  <si>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</si>
  <si>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</si>
  <si>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</si>
  <si>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</si>
  <si>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</si>
  <si>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</si>
  <si>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</si>
  <si>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</si>
  <si>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</si>
  <si>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</si>
  <si>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</si>
  <si>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</si>
  <si>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</si>
  <si>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</si>
  <si>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</si>
  <si>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</si>
  <si>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</si>
  <si>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</si>
  <si>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</si>
  <si>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</si>
  <si>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</si>
  <si>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</si>
  <si>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</si>
  <si>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</si>
  <si>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</si>
  <si>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</si>
  <si>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</si>
  <si>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</si>
  <si>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</si>
  <si>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</si>
  <si>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</si>
  <si>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</si>
  <si>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</si>
  <si>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</si>
  <si>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</si>
  <si>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</si>
  <si>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</si>
  <si>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</si>
  <si>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</si>
  <si>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</si>
  <si>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</si>
  <si>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</si>
  <si>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</si>
  <si>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</si>
  <si>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</si>
  <si>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</si>
  <si>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</si>
  <si>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</si>
  <si>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</si>
  <si>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</si>
  <si>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</si>
  <si>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</si>
  <si>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</si>
  <si>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</si>
  <si>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</si>
  <si>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</si>
  <si>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</si>
  <si>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</si>
  <si>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</si>
  <si>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</si>
  <si>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</si>
  <si>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</si>
  <si>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</si>
  <si>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</si>
  <si>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</si>
  <si>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</si>
  <si>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</si>
  <si>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</si>
  <si>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</si>
  <si>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</si>
  <si>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</si>
  <si>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</si>
  <si>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</si>
  <si>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</si>
  <si>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</si>
  <si>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</si>
  <si>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</si>
  <si>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</si>
  <si>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</si>
  <si>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</si>
  <si>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</si>
  <si>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</si>
  <si>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</si>
  <si>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</si>
  <si>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</si>
  <si>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</si>
  <si>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</si>
  <si>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</si>
  <si>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</si>
  <si>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</si>
  <si>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</si>
  <si>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</si>
  <si>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</si>
  <si>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</si>
  <si>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</si>
  <si>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</si>
  <si>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</si>
  <si>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</si>
  <si>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</si>
  <si>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</si>
  <si>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</si>
  <si>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</si>
  <si>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</si>
  <si>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</si>
  <si>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</si>
  <si>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</si>
  <si>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</si>
  <si>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</si>
  <si>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</si>
  <si>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</si>
  <si>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</si>
  <si>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</si>
  <si>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</si>
  <si>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</si>
  <si>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</si>
  <si>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</si>
  <si>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</si>
  <si>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</si>
  <si>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</si>
  <si>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</si>
  <si>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</si>
  <si>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</si>
  <si>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</si>
  <si>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</si>
  <si>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</si>
  <si>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</si>
  <si>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</si>
  <si>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</si>
  <si>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</si>
  <si>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</si>
  <si>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</si>
  <si>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</si>
  <si>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</si>
  <si>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</si>
  <si>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</si>
  <si>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</si>
  <si>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</si>
  <si>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</si>
  <si>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</si>
  <si>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</si>
  <si>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</si>
  <si>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</si>
  <si>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</si>
  <si>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</si>
  <si>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</si>
  <si>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</si>
  <si>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</si>
  <si>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</si>
  <si>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</si>
  <si>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</si>
  <si>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</si>
  <si>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</si>
  <si>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</si>
  <si>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</si>
  <si>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</si>
  <si>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</si>
  <si>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</si>
  <si>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</si>
  <si>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</si>
  <si>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</si>
  <si>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</si>
  <si>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</si>
  <si>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</si>
  <si>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</si>
  <si>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</si>
  <si>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</si>
  <si>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</si>
  <si>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</si>
  <si>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</si>
  <si>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</si>
  <si>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</si>
  <si>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</si>
  <si>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</si>
  <si>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</si>
  <si>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</si>
  <si>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</si>
  <si>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</si>
  <si>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</si>
  <si>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</si>
  <si>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</si>
  <si>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</si>
  <si>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</si>
  <si>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</si>
  <si>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</si>
  <si>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</si>
  <si>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</si>
  <si>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</si>
  <si>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</si>
  <si>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</si>
  <si>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</si>
  <si>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</si>
  <si>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</si>
  <si>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</si>
  <si>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</si>
  <si>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</si>
  <si>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</si>
  <si>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</si>
  <si>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</si>
  <si>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</si>
  <si>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</si>
  <si>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</si>
  <si>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</si>
  <si>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</si>
  <si>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</si>
  <si>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</si>
  <si>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</si>
  <si>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</si>
  <si>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</si>
  <si>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</si>
  <si>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</si>
  <si>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</si>
  <si>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</si>
  <si>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</si>
  <si>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</si>
  <si>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</si>
  <si>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</si>
  <si>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</si>
  <si>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</si>
  <si>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</si>
  <si>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</si>
  <si>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</si>
  <si>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</si>
  <si>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</si>
  <si>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</si>
  <si>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</si>
  <si>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</si>
  <si>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</si>
  <si>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</si>
  <si>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</si>
  <si>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</si>
  <si>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</si>
  <si>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</si>
  <si>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</si>
  <si>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</si>
  <si>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</si>
  <si>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</si>
  <si>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</si>
  <si>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</si>
  <si>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</si>
  <si>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</si>
  <si>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</si>
  <si>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</si>
  <si>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</si>
  <si>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</si>
  <si>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</si>
  <si>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</si>
  <si>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</si>
  <si>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</si>
  <si>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</si>
  <si>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</si>
  <si>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</si>
  <si>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</si>
  <si>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</si>
  <si>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</si>
  <si>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</si>
  <si>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</si>
  <si>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</si>
  <si>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</si>
  <si>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</si>
  <si>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</si>
  <si>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</si>
  <si>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</si>
  <si>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</si>
  <si>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</si>
  <si>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</si>
  <si>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</si>
  <si>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</si>
  <si>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</si>
  <si>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</si>
  <si>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</si>
  <si>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</si>
  <si>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</si>
  <si>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</si>
  <si>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</si>
  <si>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</si>
  <si>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</si>
  <si>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</si>
  <si>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</si>
  <si>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</si>
  <si>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</si>
  <si>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</si>
  <si>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</si>
  <si>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</si>
  <si>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</si>
  <si>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</si>
  <si>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</si>
  <si>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</si>
  <si>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</si>
  <si>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</si>
  <si>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</si>
  <si>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</si>
  <si>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</si>
  <si>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</si>
  <si>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</si>
  <si>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</si>
  <si>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</si>
  <si>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</si>
  <si>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</si>
  <si>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</si>
  <si>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</si>
  <si>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</si>
  <si>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</si>
  <si>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</si>
  <si>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</si>
  <si>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</si>
  <si>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</si>
  <si>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</si>
  <si>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</si>
  <si>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</si>
  <si>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</si>
  <si>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</si>
  <si>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</si>
  <si>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</si>
  <si>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</si>
  <si>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</si>
  <si>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</si>
  <si>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</si>
  <si>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</si>
  <si>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</si>
  <si>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</si>
  <si>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</si>
  <si>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</si>
  <si>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</si>
  <si>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</si>
  <si>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</si>
  <si>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</si>
  <si>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</si>
  <si>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</si>
  <si>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</si>
  <si>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</si>
  <si>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</si>
  <si>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</si>
  <si>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</si>
  <si>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</si>
  <si>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</si>
  <si>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</si>
  <si>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</si>
  <si>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</si>
  <si>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</si>
  <si>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</si>
  <si>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</si>
  <si>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</si>
  <si>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</si>
  <si>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</si>
  <si>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</si>
  <si>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</si>
  <si>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</si>
  <si>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</si>
  <si>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</si>
  <si>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</si>
  <si>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</si>
  <si>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</si>
  <si>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</si>
  <si>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</si>
  <si>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</si>
  <si>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</si>
  <si>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</si>
  <si>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</si>
  <si>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</si>
  <si>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</si>
  <si>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</si>
  <si>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</si>
  <si>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</si>
  <si>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</si>
  <si>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</si>
  <si>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</si>
  <si>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</si>
  <si>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</si>
  <si>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</si>
  <si>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</si>
  <si>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</si>
  <si>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</si>
  <si>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</si>
  <si>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</si>
  <si>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</si>
  <si>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</si>
  <si>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</si>
  <si>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</si>
  <si>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</si>
  <si>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</si>
  <si>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</si>
  <si>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</si>
  <si>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</si>
  <si>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</si>
  <si>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</si>
  <si>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</si>
  <si>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</si>
  <si>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</si>
  <si>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</si>
  <si>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</si>
  <si>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</si>
  <si>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</si>
  <si>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</si>
  <si>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</si>
  <si>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</si>
  <si>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</si>
  <si>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</si>
  <si>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</si>
  <si>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</si>
  <si>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</si>
  <si>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</si>
  <si>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</si>
  <si>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</si>
  <si>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</si>
  <si>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</si>
  <si>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</si>
  <si>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</si>
  <si>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</si>
  <si>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</si>
  <si>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</si>
  <si>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</si>
  <si>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</si>
  <si>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</si>
  <si>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</si>
  <si>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</si>
  <si>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</si>
  <si>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</si>
  <si>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</si>
  <si>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</si>
  <si>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</si>
  <si>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</si>
  <si>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</si>
  <si>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</si>
  <si>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</si>
  <si>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</si>
  <si>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</si>
  <si>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</si>
  <si>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</si>
  <si>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</si>
  <si>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</si>
  <si>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</si>
  <si>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</si>
  <si>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</si>
  <si>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</si>
  <si>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</si>
  <si>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</si>
  <si>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</si>
  <si>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</si>
  <si>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</si>
  <si>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</si>
  <si>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</si>
  <si>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</si>
  <si>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</si>
  <si>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</si>
  <si>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</si>
  <si>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</si>
  <si>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</si>
  <si>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</si>
  <si>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</si>
  <si>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</si>
  <si>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</si>
  <si>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</si>
  <si>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</si>
  <si>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</si>
  <si>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</si>
  <si>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</si>
  <si>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</si>
  <si>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</si>
  <si>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</si>
  <si>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</si>
  <si>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</si>
  <si>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</si>
  <si>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</si>
  <si>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</si>
  <si>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</si>
  <si>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</si>
  <si>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</si>
  <si>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</si>
  <si>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</si>
  <si>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</si>
  <si>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</si>
  <si>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</si>
  <si>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</si>
  <si>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</si>
  <si>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</si>
  <si>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</si>
  <si>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</si>
  <si>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</si>
  <si>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</si>
  <si>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</si>
  <si>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</si>
  <si>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</si>
  <si>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</si>
  <si>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</si>
  <si>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</si>
  <si>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</si>
  <si>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</si>
  <si>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</si>
  <si>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</si>
  <si>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</si>
  <si>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</si>
  <si>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</si>
  <si>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</si>
  <si>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</si>
  <si>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</si>
  <si>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</si>
  <si>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</si>
  <si>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</si>
  <si>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</si>
  <si>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</si>
  <si>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</si>
  <si>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</si>
  <si>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</si>
  <si>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</si>
  <si>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</si>
  <si>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</si>
  <si>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</si>
  <si>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</si>
  <si>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</si>
  <si>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</si>
  <si>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</si>
  <si>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</si>
  <si>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</si>
  <si>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</si>
  <si>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</si>
  <si>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</si>
  <si>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</si>
  <si>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</si>
  <si>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</si>
  <si>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</si>
  <si>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</si>
  <si>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</si>
  <si>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</si>
  <si>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</si>
  <si>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</si>
  <si>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</si>
  <si>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</si>
  <si>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</si>
  <si>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</si>
  <si>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</si>
  <si>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</si>
  <si>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</si>
  <si>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</si>
  <si>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</si>
  <si>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</si>
  <si>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</si>
  <si>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</si>
  <si>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</si>
  <si>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</si>
  <si>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</si>
  <si>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</si>
  <si>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</si>
  <si>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</si>
  <si>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</si>
  <si>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</si>
  <si>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</si>
  <si>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</si>
  <si>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</si>
  <si>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</si>
  <si>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</si>
  <si>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</si>
  <si>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</si>
  <si>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</si>
  <si>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</si>
  <si>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</si>
  <si>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</si>
  <si>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</si>
  <si>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</si>
  <si>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</si>
  <si>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</si>
  <si>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</si>
  <si>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</si>
  <si>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</si>
  <si>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</si>
  <si>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</si>
  <si>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</si>
  <si>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</si>
  <si>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</si>
  <si>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</si>
  <si>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</si>
  <si>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</si>
  <si>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</si>
  <si>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</si>
  <si>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</si>
  <si>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</si>
  <si>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</si>
  <si>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</si>
  <si>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</si>
  <si>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</si>
  <si>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</si>
  <si>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</si>
  <si>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</si>
  <si>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</si>
  <si>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</si>
  <si>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</si>
  <si>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</si>
  <si>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</si>
  <si>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</si>
  <si>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</si>
  <si>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</si>
  <si>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</si>
  <si>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</si>
  <si>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</si>
  <si>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</si>
  <si>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</si>
  <si>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</si>
  <si>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</si>
  <si>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</si>
  <si>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</si>
  <si>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</si>
  <si>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</si>
  <si>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</si>
  <si>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</si>
  <si>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</si>
  <si>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</si>
  <si>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</si>
  <si>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</si>
  <si>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</si>
  <si>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</si>
  <si>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</si>
  <si>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</si>
  <si>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</si>
  <si>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</si>
  <si>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</si>
  <si>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</si>
  <si>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</si>
  <si>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</si>
  <si>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</si>
  <si>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</si>
  <si>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</si>
  <si>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</si>
  <si>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</si>
  <si>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</si>
  <si>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</si>
  <si>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</si>
  <si>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</si>
  <si>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</si>
  <si>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</si>
  <si>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</si>
  <si>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</si>
  <si>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</si>
  <si>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</si>
  <si>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</si>
  <si>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</si>
  <si>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</si>
  <si>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</si>
  <si>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</si>
  <si>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</si>
  <si>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</si>
  <si>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</si>
  <si>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</si>
  <si>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</si>
  <si>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</si>
  <si>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</si>
  <si>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</si>
  <si>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</si>
  <si>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</si>
  <si>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</si>
  <si>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</si>
  <si>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</si>
  <si>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</si>
  <si>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</si>
  <si>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</si>
  <si>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</si>
  <si>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</si>
  <si>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</si>
  <si>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</si>
  <si>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</si>
  <si>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</si>
  <si>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</si>
  <si>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</si>
  <si>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</si>
  <si>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</si>
  <si>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</si>
  <si>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</si>
  <si>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</si>
  <si>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</si>
  <si>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</si>
  <si>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</si>
  <si>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</si>
  <si>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</si>
  <si>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</si>
  <si>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</si>
  <si>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</si>
  <si>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</si>
  <si>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</si>
  <si>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</si>
  <si>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</si>
  <si>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</si>
  <si>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</si>
  <si>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</si>
  <si>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</si>
  <si>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</si>
  <si>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</si>
  <si>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</si>
  <si>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</si>
  <si>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</si>
  <si>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</si>
  <si>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</si>
  <si>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</si>
  <si>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</si>
  <si>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</si>
  <si>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</si>
  <si>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</si>
  <si>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</si>
  <si>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</si>
  <si>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</si>
  <si>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</si>
  <si>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</si>
  <si>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</si>
  <si>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</si>
  <si>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</si>
  <si>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</si>
  <si>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</si>
  <si>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</si>
  <si>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</si>
  <si>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</si>
  <si>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</si>
  <si>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</si>
  <si>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</si>
  <si>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</si>
  <si>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</si>
  <si>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</si>
  <si>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</si>
  <si>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</si>
  <si>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</si>
  <si>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</si>
  <si>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</si>
  <si>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</si>
  <si>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</si>
  <si>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</si>
  <si>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</si>
  <si>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</si>
  <si>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</si>
  <si>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</si>
  <si>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</si>
  <si>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</si>
  <si>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</si>
  <si>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</si>
  <si>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</si>
  <si>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</si>
  <si>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</si>
  <si>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</si>
  <si>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</si>
  <si>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</si>
  <si>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</si>
  <si>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</si>
  <si>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</si>
  <si>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</si>
  <si>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</si>
  <si>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</si>
  <si>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</si>
  <si>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</si>
  <si>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</si>
  <si>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</si>
  <si>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</si>
  <si>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</si>
  <si>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</si>
  <si>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</si>
  <si>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</si>
  <si>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</si>
  <si>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</si>
  <si>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</si>
  <si>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</si>
  <si>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</si>
  <si>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</si>
  <si>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</si>
  <si>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</si>
  <si>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</si>
  <si>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</si>
  <si>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</si>
  <si>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</si>
  <si>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</si>
  <si>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</si>
  <si>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</si>
  <si>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</si>
  <si>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</si>
  <si>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</si>
  <si>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</si>
  <si>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</si>
  <si>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</si>
  <si>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</si>
  <si>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</si>
  <si>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</si>
  <si>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</si>
  <si>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</si>
  <si>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</si>
  <si>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</si>
  <si>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</si>
  <si>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</si>
  <si>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</si>
  <si>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</si>
  <si>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</si>
  <si>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</si>
  <si>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</si>
  <si>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</si>
  <si>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</si>
  <si>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</si>
  <si>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</si>
  <si>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</si>
  <si>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</si>
  <si>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</si>
  <si>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</si>
  <si>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</si>
  <si>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</si>
  <si>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</si>
  <si>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</si>
  <si>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</si>
  <si>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</si>
  <si>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</si>
  <si>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</si>
  <si>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</si>
  <si>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</si>
  <si>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</si>
  <si>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</si>
  <si>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</si>
  <si>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</si>
  <si>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</si>
  <si>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</si>
  <si>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</si>
  <si>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</si>
  <si>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</si>
  <si>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</si>
  <si>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</si>
  <si>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</si>
  <si>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</si>
  <si>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</si>
  <si>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</si>
  <si>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</si>
  <si>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</si>
  <si>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</si>
  <si>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</si>
  <si>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</si>
  <si>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</si>
  <si>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</si>
  <si>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</si>
  <si>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</si>
  <si>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</si>
  <si>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</si>
  <si>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</si>
  <si>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</si>
  <si>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</si>
  <si>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</si>
  <si>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</si>
  <si>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</si>
  <si>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</si>
  <si>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</si>
  <si>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</si>
  <si>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</si>
  <si>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</si>
  <si>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</si>
  <si>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</si>
  <si>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</si>
  <si>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</si>
  <si>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</si>
  <si>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</si>
  <si>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</si>
  <si>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</si>
  <si>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</si>
  <si>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</si>
  <si>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</si>
  <si>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</si>
  <si>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</si>
  <si>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</si>
  <si>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</si>
  <si>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</si>
  <si>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</si>
  <si>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</si>
  <si>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</si>
  <si>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</si>
  <si>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</si>
  <si>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</si>
  <si>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</si>
  <si>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</si>
  <si>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</si>
  <si>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</si>
  <si>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</si>
  <si>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</si>
  <si>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</si>
  <si>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</si>
  <si>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</si>
  <si>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</si>
  <si>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</si>
  <si>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</si>
  <si>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</si>
  <si>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</si>
  <si>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</si>
  <si>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</si>
  <si>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</si>
  <si>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</si>
  <si>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</si>
  <si>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</si>
  <si>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</si>
  <si>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</si>
  <si>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</si>
  <si>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</si>
  <si>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</si>
  <si>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</si>
  <si>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</si>
  <si>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</si>
  <si>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</si>
  <si>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</si>
  <si>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</si>
  <si>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</si>
  <si>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</si>
  <si>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</si>
  <si>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</si>
  <si>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</si>
  <si>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</si>
  <si>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</si>
  <si>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</si>
  <si>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</si>
  <si>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</si>
  <si>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</si>
  <si>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</si>
  <si>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</si>
  <si>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</si>
  <si>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</si>
  <si>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</si>
  <si>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</si>
  <si>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</si>
  <si>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</si>
  <si>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</si>
  <si>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</si>
  <si>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</si>
  <si>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</si>
  <si>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</si>
  <si>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</si>
  <si>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</si>
  <si>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</si>
  <si>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</si>
  <si>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</si>
  <si>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</si>
  <si>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</si>
  <si>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</si>
  <si>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</si>
  <si>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</si>
  <si>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</si>
  <si>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</si>
  <si>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</si>
  <si>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</si>
  <si>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</si>
  <si>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</si>
  <si>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</si>
  <si>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</si>
  <si>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</si>
  <si>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</si>
  <si>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</si>
  <si>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</si>
  <si>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</si>
  <si>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</si>
  <si>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</si>
  <si>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</si>
  <si>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</si>
  <si>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</si>
  <si>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</si>
  <si>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</si>
  <si>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</si>
  <si>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</si>
  <si>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</si>
  <si>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</si>
  <si>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</si>
  <si>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</si>
  <si>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</si>
  <si>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</si>
  <si>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</si>
  <si>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</si>
  <si>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</si>
  <si>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</si>
  <si>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</si>
  <si>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</si>
  <si>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</si>
  <si>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</si>
  <si>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</si>
  <si>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</si>
  <si>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</si>
  <si>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</si>
  <si>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</si>
  <si>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</si>
  <si>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</si>
  <si>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</si>
  <si>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</si>
  <si>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</si>
  <si>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</si>
  <si>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</si>
  <si>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</si>
  <si>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</si>
  <si>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</si>
  <si>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</si>
  <si>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</si>
  <si>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</si>
  <si>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</si>
  <si>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</si>
  <si>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</si>
  <si>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</si>
  <si>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</si>
  <si>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</si>
  <si>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</si>
  <si>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</si>
  <si>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</si>
  <si>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</si>
  <si>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</si>
  <si>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</si>
  <si>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</si>
  <si>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</si>
  <si>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</si>
  <si>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</si>
  <si>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</si>
  <si>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</si>
  <si>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</si>
  <si>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</si>
  <si>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</si>
  <si>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</si>
  <si>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</si>
  <si>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</si>
  <si>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</si>
  <si>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</si>
  <si>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</si>
  <si>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</si>
  <si>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</si>
  <si>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</si>
  <si>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</si>
  <si>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</si>
  <si>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</si>
  <si>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</si>
  <si>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</si>
  <si>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</si>
  <si>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</si>
  <si>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</si>
  <si>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</si>
  <si>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</si>
  <si>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</si>
  <si>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</si>
  <si>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</si>
  <si>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</si>
  <si>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</si>
  <si>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</si>
  <si>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</si>
  <si>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</si>
  <si>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</si>
  <si>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</si>
  <si>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</si>
  <si>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</si>
  <si>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</si>
  <si>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</si>
  <si>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</si>
  <si>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</si>
  <si>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</si>
  <si>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</si>
  <si>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</si>
  <si>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</si>
  <si>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</si>
  <si>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</si>
  <si>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</si>
  <si>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</si>
  <si>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</si>
  <si>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</si>
  <si>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</si>
  <si>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</si>
  <si>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</si>
  <si>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</si>
  <si>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</si>
  <si>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</si>
  <si>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</si>
  <si>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</si>
  <si>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</si>
  <si>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</si>
  <si>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</si>
  <si>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</si>
  <si>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</si>
  <si>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</si>
  <si>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</si>
  <si>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</si>
  <si>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</si>
  <si>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</si>
  <si>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</si>
  <si>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</si>
  <si>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</si>
  <si>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</si>
  <si>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</si>
  <si>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</si>
  <si>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</si>
  <si>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</si>
  <si>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</si>
  <si>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</si>
  <si>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</si>
  <si>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</si>
  <si>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</si>
  <si>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</si>
  <si>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</si>
  <si>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</si>
  <si>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</si>
  <si>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</si>
  <si>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</si>
  <si>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</si>
  <si>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</si>
  <si>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</si>
  <si>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</si>
  <si>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</si>
  <si>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</si>
  <si>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</si>
  <si>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</si>
  <si>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</si>
  <si>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</si>
  <si>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</si>
  <si>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</si>
  <si>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</si>
  <si>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</si>
  <si>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</si>
  <si>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</si>
  <si>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</si>
  <si>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</si>
  <si>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</si>
  <si>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</si>
  <si>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</si>
  <si>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</si>
  <si>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</si>
  <si>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</si>
  <si>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</si>
  <si>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</si>
  <si>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</si>
  <si>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</si>
  <si>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</si>
  <si>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</si>
  <si>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</si>
  <si>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</si>
  <si>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</si>
  <si>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</si>
  <si>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</si>
  <si>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</si>
  <si>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</si>
  <si>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</si>
  <si>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</si>
  <si>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</si>
  <si>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</si>
  <si>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</si>
  <si>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</si>
  <si>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</si>
  <si>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</si>
  <si>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</si>
  <si>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</si>
  <si>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</si>
  <si>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</si>
  <si>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</si>
  <si>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</si>
  <si>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</si>
  <si>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</si>
  <si>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</si>
  <si>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</si>
  <si>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</si>
  <si>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</si>
  <si>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</si>
  <si>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</si>
  <si>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</si>
  <si>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</si>
  <si>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</si>
  <si>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</si>
  <si>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</si>
  <si>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</si>
  <si>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</si>
  <si>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</si>
  <si>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</si>
  <si>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</si>
  <si>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</si>
  <si>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</si>
  <si>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</si>
  <si>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</si>
  <si>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</si>
  <si>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</si>
  <si>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</si>
  <si>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</si>
  <si>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</si>
  <si>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</si>
  <si>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</si>
  <si>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</si>
  <si>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</si>
  <si>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</si>
  <si>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</si>
  <si>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</si>
  <si>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</si>
  <si>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</si>
  <si>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</si>
  <si>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</si>
  <si>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</si>
  <si>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</si>
  <si>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</si>
  <si>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</si>
  <si>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</si>
  <si>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</si>
  <si>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</si>
  <si>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</si>
  <si>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</si>
  <si>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</si>
  <si>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</si>
  <si>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</si>
  <si>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</si>
  <si>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</si>
  <si>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</si>
  <si>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</si>
  <si>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</si>
  <si>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</si>
  <si>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</si>
  <si>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</si>
  <si>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</si>
  <si>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</si>
  <si>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</si>
  <si>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</si>
  <si>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</si>
  <si>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</si>
  <si>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</si>
  <si>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</si>
  <si>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</si>
  <si>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</si>
  <si>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</si>
  <si>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</si>
  <si>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</si>
  <si>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</si>
  <si>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</si>
  <si>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</si>
  <si>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</si>
  <si>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</si>
  <si>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</si>
  <si>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</si>
  <si>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</si>
  <si>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</si>
  <si>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</si>
  <si>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</si>
  <si>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</si>
  <si>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</si>
  <si>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</si>
  <si>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</si>
  <si>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</si>
  <si>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</si>
  <si>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</si>
  <si>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</si>
  <si>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</si>
  <si>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</si>
  <si>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</si>
  <si>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</si>
  <si>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</si>
  <si>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</si>
  <si>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</si>
  <si>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</si>
  <si>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</si>
  <si>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</si>
  <si>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</si>
  <si>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</si>
  <si>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</si>
  <si>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</si>
  <si>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</si>
  <si>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</si>
  <si>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</si>
  <si>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</si>
  <si>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</si>
  <si>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</si>
  <si>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</si>
  <si>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</si>
  <si>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</si>
  <si>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</si>
  <si>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</si>
  <si>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</si>
  <si>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</si>
  <si>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</si>
  <si>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</si>
  <si>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</si>
  <si>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</si>
  <si>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</si>
  <si>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</si>
  <si>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</si>
  <si>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</si>
  <si>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</si>
  <si>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</si>
  <si>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</si>
  <si>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</si>
  <si>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</si>
  <si>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</si>
  <si>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</si>
  <si>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</si>
  <si>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</si>
  <si>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</si>
  <si>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</si>
  <si>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</si>
  <si>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</si>
  <si>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</si>
  <si>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</si>
  <si>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</si>
  <si>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</si>
  <si>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</si>
  <si>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</si>
  <si>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</si>
  <si>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</si>
  <si>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</si>
  <si>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</si>
  <si>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</si>
  <si>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</si>
  <si>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</si>
  <si>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</si>
  <si>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</si>
  <si>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</si>
  <si>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</si>
  <si>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</si>
  <si>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</si>
  <si>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</si>
  <si>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</si>
  <si>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</si>
  <si>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</si>
  <si>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</si>
  <si>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</si>
  <si>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</si>
  <si>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</si>
  <si>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</si>
  <si>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</si>
  <si>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</si>
  <si>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</si>
  <si>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</si>
  <si>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</si>
  <si>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</si>
  <si>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</si>
  <si>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</si>
  <si>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</si>
  <si>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</si>
  <si>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</si>
  <si>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</si>
  <si>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</si>
  <si>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</si>
  <si>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</si>
  <si>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</si>
  <si>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</si>
  <si>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</si>
  <si>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</si>
  <si>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</si>
  <si>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</si>
  <si>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</si>
  <si>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</si>
  <si>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</si>
  <si>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</si>
  <si>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</si>
  <si>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</si>
  <si>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</si>
  <si>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</si>
  <si>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</si>
  <si>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</si>
  <si>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</si>
  <si>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</si>
  <si>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</si>
  <si>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</si>
  <si>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</si>
  <si>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</si>
  <si>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</si>
  <si>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</si>
  <si>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</si>
  <si>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</si>
  <si>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</si>
  <si>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</si>
  <si>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</si>
  <si>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</si>
  <si>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</si>
  <si>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</si>
  <si>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</si>
  <si>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</si>
  <si>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</si>
  <si>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</si>
  <si>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</si>
  <si>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</si>
  <si>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</si>
  <si>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</si>
  <si>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</si>
  <si>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</si>
  <si>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</si>
  <si>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</si>
  <si>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</si>
  <si>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</si>
  <si>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</si>
  <si>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</si>
  <si>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</si>
  <si>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</si>
  <si>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</si>
  <si>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</si>
  <si>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</si>
  <si>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</si>
  <si>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</si>
  <si>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</si>
  <si>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</si>
  <si>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</si>
  <si>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</si>
  <si>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</si>
  <si>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</si>
  <si>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</si>
  <si>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</si>
  <si>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</si>
  <si>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</si>
  <si>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</si>
  <si>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</si>
  <si>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</si>
  <si>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</si>
  <si>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</si>
  <si>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</si>
  <si>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</si>
  <si>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</si>
  <si>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</si>
  <si>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</si>
  <si>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</si>
  <si>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</si>
  <si>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</si>
  <si>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</si>
  <si>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</si>
  <si>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</si>
  <si>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</si>
  <si>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</si>
  <si>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</si>
  <si>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</si>
  <si>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</si>
  <si>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</si>
  <si>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</si>
  <si>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</si>
  <si>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</si>
  <si>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</si>
  <si>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</si>
  <si>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</si>
  <si>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</si>
  <si>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</si>
  <si>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</si>
  <si>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</si>
  <si>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</si>
  <si>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</si>
  <si>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</si>
  <si>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</si>
  <si>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</si>
  <si>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</si>
  <si>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</si>
  <si>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</si>
  <si>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</si>
  <si>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</si>
  <si>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</si>
  <si>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</si>
  <si>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</si>
  <si>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</si>
  <si>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</si>
  <si>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</si>
  <si>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</si>
  <si>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</si>
  <si>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</si>
  <si>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</si>
  <si>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</si>
  <si>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</si>
  <si>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</si>
  <si>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</si>
  <si>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</si>
  <si>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</si>
  <si>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</si>
  <si>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</si>
  <si>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</si>
  <si>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</si>
  <si>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</si>
  <si>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</si>
  <si>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</si>
  <si>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</si>
  <si>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</si>
  <si>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</si>
  <si>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</si>
  <si>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</si>
  <si>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</si>
  <si>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</si>
  <si>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</si>
  <si>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</si>
  <si>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</si>
  <si>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</si>
  <si>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</si>
  <si>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</si>
  <si>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</si>
  <si>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</si>
  <si>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</si>
  <si>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</si>
  <si>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</si>
  <si>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</si>
  <si>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</si>
  <si>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</si>
  <si>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</si>
  <si>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</si>
  <si>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</si>
  <si>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</si>
  <si>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</si>
  <si>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</si>
  <si>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</si>
  <si>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</si>
  <si>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</si>
  <si>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</si>
  <si>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</si>
  <si>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</si>
  <si>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</si>
  <si>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</si>
  <si>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</si>
  <si>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</si>
  <si>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</si>
  <si>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</si>
  <si>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</si>
  <si>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</si>
  <si>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</si>
  <si>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</si>
  <si>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</si>
  <si>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</si>
  <si>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</si>
  <si>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</si>
  <si>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</si>
  <si>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</si>
  <si>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</si>
  <si>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</si>
  <si>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</si>
  <si>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</si>
  <si>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</si>
  <si>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</si>
  <si>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</si>
  <si>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</si>
  <si>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</si>
  <si>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</si>
  <si>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</si>
  <si>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</si>
  <si>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</si>
  <si>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</si>
  <si>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</si>
  <si>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</si>
  <si>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</si>
  <si>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</si>
  <si>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</si>
  <si>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</si>
  <si>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</si>
  <si>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</si>
  <si>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</si>
  <si>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</si>
  <si>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</si>
  <si>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</si>
  <si>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</si>
  <si>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</si>
  <si>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</si>
  <si>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</si>
  <si>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</si>
  <si>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</si>
  <si>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</si>
  <si>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</si>
  <si>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</si>
  <si>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</si>
  <si>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</si>
  <si>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</si>
  <si>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</si>
  <si>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</si>
  <si>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</si>
  <si>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</si>
  <si>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</si>
  <si>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</si>
  <si>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</si>
  <si>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</si>
  <si>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</si>
  <si>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</si>
  <si>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</si>
  <si>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</si>
  <si>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</si>
  <si>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</si>
  <si>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</si>
  <si>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</si>
  <si>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</si>
  <si>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</si>
  <si>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</si>
  <si>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</si>
  <si>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</si>
  <si>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</si>
  <si>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</si>
  <si>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</si>
  <si>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</si>
  <si>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</si>
  <si>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</si>
  <si>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</si>
  <si>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</si>
  <si>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</si>
  <si>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</si>
  <si>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</si>
  <si>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</si>
  <si>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</si>
  <si>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</si>
  <si>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</si>
  <si>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</si>
  <si>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</si>
  <si>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</si>
  <si>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</si>
  <si>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</si>
  <si>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</si>
  <si>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</si>
  <si>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</si>
  <si>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</si>
  <si>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</si>
  <si>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</si>
  <si>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</si>
  <si>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</si>
  <si>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</si>
  <si>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</si>
  <si>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</si>
  <si>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</si>
  <si>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</si>
  <si>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</si>
  <si>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</si>
  <si>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</si>
  <si>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</si>
  <si>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</si>
  <si>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</si>
  <si>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</si>
  <si>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</si>
  <si>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</si>
  <si>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</si>
  <si>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</si>
  <si>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</si>
  <si>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</si>
  <si>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</si>
  <si>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</si>
  <si>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</si>
  <si>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</si>
  <si>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</si>
  <si>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</si>
  <si>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</si>
  <si>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</si>
  <si>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</si>
  <si>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</si>
  <si>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</si>
  <si>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</si>
  <si>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</si>
  <si>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</si>
  <si>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</si>
  <si>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</si>
  <si>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</si>
  <si>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</si>
  <si>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</si>
  <si>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</si>
  <si>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</si>
  <si>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</si>
  <si>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</si>
  <si>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</si>
  <si>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</si>
  <si>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</si>
  <si>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</si>
  <si>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</si>
  <si>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</si>
  <si>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</si>
  <si>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</si>
  <si>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</si>
  <si>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</si>
  <si>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</si>
  <si>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</si>
  <si>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</si>
  <si>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</si>
  <si>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</si>
  <si>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</si>
  <si>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</si>
  <si>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</si>
  <si>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</si>
  <si>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</si>
  <si>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</si>
  <si>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</si>
  <si>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</si>
  <si>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</si>
  <si>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</si>
  <si>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</si>
  <si>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</si>
  <si>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</si>
  <si>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</si>
  <si>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</si>
  <si>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</si>
  <si>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</si>
  <si>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</si>
  <si>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</si>
  <si>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</si>
  <si>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</si>
  <si>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</si>
  <si>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</si>
  <si>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</si>
  <si>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</si>
  <si>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</si>
  <si>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</si>
  <si>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</si>
  <si>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</si>
  <si>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</si>
  <si>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</si>
  <si>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</si>
  <si>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</si>
  <si>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</si>
  <si>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</si>
  <si>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</si>
  <si>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</si>
  <si>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</si>
  <si>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</si>
  <si>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</si>
  <si>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</si>
  <si>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</si>
  <si>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</si>
  <si>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</si>
  <si>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</si>
  <si>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</si>
  <si>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</si>
  <si>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</si>
  <si>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</si>
  <si>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</si>
  <si>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</si>
  <si>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</si>
  <si>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</si>
  <si>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</si>
  <si>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</si>
  <si>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</si>
  <si>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</si>
  <si>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</si>
  <si>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</si>
  <si>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</si>
  <si>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</si>
  <si>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</si>
  <si>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</si>
  <si>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</si>
  <si>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</si>
  <si>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</si>
  <si>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</si>
  <si>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</si>
  <si>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</si>
  <si>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</si>
  <si>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</si>
  <si>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</si>
  <si>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</si>
  <si>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</si>
  <si>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</si>
  <si>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</si>
  <si>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</si>
  <si>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</si>
  <si>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</si>
  <si>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</si>
  <si>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</si>
  <si>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</si>
  <si>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</si>
  <si>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</si>
  <si>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</si>
  <si>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</si>
  <si>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</si>
  <si>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</si>
  <si>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</si>
  <si>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</si>
  <si>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</si>
  <si>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</si>
  <si>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</si>
  <si>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</si>
  <si>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</si>
  <si>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</si>
  <si>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</si>
  <si>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</si>
  <si>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</si>
  <si>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</si>
  <si>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</si>
  <si>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</si>
  <si>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</si>
  <si>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</si>
  <si>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</si>
  <si>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</si>
  <si>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</si>
  <si>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</si>
  <si>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</si>
  <si>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</si>
  <si>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</si>
  <si>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</si>
  <si>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</si>
  <si>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</si>
  <si>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</si>
  <si>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</si>
  <si>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</si>
  <si>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</si>
  <si>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</si>
  <si>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</si>
  <si>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</si>
  <si>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</si>
  <si>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</si>
  <si>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</si>
  <si>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</si>
  <si>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</si>
  <si>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</si>
  <si>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</si>
  <si>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</si>
  <si>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</si>
  <si>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</si>
  <si>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</si>
  <si>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</si>
  <si>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</si>
  <si>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</si>
  <si>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</si>
  <si>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</si>
  <si>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</si>
  <si>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</si>
  <si>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</si>
  <si>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</si>
  <si>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</si>
  <si>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</si>
  <si>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</si>
  <si>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</si>
  <si>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</si>
  <si>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</si>
  <si>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</si>
  <si>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</si>
  <si>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</si>
  <si>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</si>
  <si>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</si>
  <si>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</si>
  <si>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</si>
  <si>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</si>
  <si>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</si>
  <si>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</si>
  <si>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</si>
  <si>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</si>
  <si>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</si>
  <si>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</si>
  <si>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</si>
  <si>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</si>
  <si>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</si>
  <si>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</si>
  <si>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</si>
  <si>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</si>
  <si>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</si>
  <si>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</si>
  <si>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</si>
  <si>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</si>
  <si>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</si>
  <si>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</si>
  <si>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</si>
  <si>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</si>
  <si>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</si>
  <si>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</si>
  <si>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</si>
  <si>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</si>
  <si>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</si>
  <si>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</si>
  <si>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</si>
  <si>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</si>
  <si>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</si>
  <si>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</si>
  <si>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</si>
  <si>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</si>
  <si>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</si>
  <si>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</si>
  <si>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</si>
  <si>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</si>
  <si>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</si>
  <si>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</si>
  <si>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</si>
  <si>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</si>
  <si>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</si>
  <si>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</si>
  <si>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</si>
  <si>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</si>
  <si>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</si>
  <si>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</si>
  <si>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</si>
  <si>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</si>
  <si>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</si>
  <si>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</si>
  <si>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</si>
  <si>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</si>
  <si>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</si>
  <si>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</si>
  <si>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</si>
  <si>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</si>
  <si>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</si>
  <si>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</si>
  <si>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</si>
  <si>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</si>
  <si>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</si>
  <si>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</si>
  <si>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</si>
  <si>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</si>
  <si>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</si>
  <si>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</si>
  <si>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</si>
  <si>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</si>
  <si>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</si>
  <si>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</si>
  <si>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</si>
  <si>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</si>
  <si>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</si>
  <si>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</si>
  <si>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</si>
  <si>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</si>
  <si>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</si>
  <si>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</si>
  <si>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</si>
  <si>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</si>
  <si>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</si>
  <si>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</si>
  <si>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</si>
  <si>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</si>
  <si>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</si>
  <si>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</si>
  <si>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</si>
  <si>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</si>
  <si>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</si>
  <si>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</si>
  <si>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</si>
  <si>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</si>
  <si>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</si>
  <si>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</si>
  <si>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</si>
  <si>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</si>
  <si>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</si>
  <si>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</si>
  <si>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</si>
  <si>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</si>
  <si>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</si>
  <si>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</si>
  <si>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</si>
  <si>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</si>
  <si>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</si>
  <si>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</si>
  <si>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</si>
  <si>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</si>
  <si>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</si>
  <si>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</si>
  <si>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</si>
  <si>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</si>
  <si>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</si>
  <si>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</si>
  <si>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</si>
  <si>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</si>
  <si>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</si>
  <si>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</si>
  <si>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</si>
  <si>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</si>
  <si>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</si>
  <si>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</si>
  <si>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</si>
  <si>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</si>
  <si>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</si>
  <si>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</si>
  <si>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</si>
  <si>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</si>
  <si>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</si>
  <si>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</si>
  <si>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</si>
  <si>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</si>
  <si>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</si>
  <si>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</si>
  <si>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</si>
  <si>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</si>
  <si>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</si>
  <si>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</si>
  <si>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</si>
  <si>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</si>
  <si>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</si>
  <si>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</si>
  <si>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</si>
  <si>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</si>
  <si>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</si>
  <si>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</si>
  <si>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</si>
  <si>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</si>
  <si>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</si>
  <si>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</si>
  <si>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</si>
  <si>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</si>
  <si>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</si>
  <si>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</si>
  <si>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</si>
  <si>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</si>
  <si>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</si>
  <si>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</si>
  <si>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</si>
  <si>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</si>
  <si>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</si>
  <si>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</si>
  <si>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</si>
  <si>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</si>
  <si>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</si>
  <si>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</si>
  <si>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</si>
  <si>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</si>
  <si>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</si>
  <si>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</si>
  <si>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</si>
  <si>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</si>
  <si>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</si>
  <si>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</si>
  <si>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</si>
  <si>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</si>
  <si>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</si>
  <si>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</si>
  <si>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</si>
  <si>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</si>
  <si>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</si>
  <si>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</si>
  <si>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</si>
  <si>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</si>
  <si>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</si>
  <si>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</si>
  <si>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</si>
  <si>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</si>
  <si>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</si>
  <si>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</si>
  <si>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</si>
  <si>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</si>
  <si>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</si>
  <si>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</si>
  <si>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</si>
  <si>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</si>
  <si>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</si>
  <si>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</si>
  <si>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</si>
  <si>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</si>
  <si>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</si>
  <si>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</si>
  <si>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</si>
  <si>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</si>
  <si>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</si>
  <si>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</si>
  <si>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</si>
  <si>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</si>
  <si>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</si>
  <si>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</si>
  <si>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</si>
  <si>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</si>
  <si>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</si>
  <si>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</si>
  <si>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</si>
  <si>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</si>
  <si>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</si>
  <si>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</si>
  <si>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</si>
  <si>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</si>
  <si>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</si>
  <si>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</si>
  <si>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</si>
  <si>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</si>
  <si>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</si>
  <si>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</si>
  <si>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</si>
  <si>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</si>
  <si>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</si>
  <si>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</si>
  <si>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</si>
  <si>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</si>
  <si>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</si>
  <si>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</si>
  <si>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</si>
  <si>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</si>
  <si>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</si>
  <si>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</si>
  <si>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</si>
  <si>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</si>
  <si>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</si>
  <si>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</si>
  <si>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</si>
  <si>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</si>
  <si>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</si>
  <si>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</si>
  <si>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</si>
  <si>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</si>
  <si>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</si>
  <si>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</si>
  <si>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</si>
  <si>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</si>
  <si>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</si>
  <si>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</si>
  <si>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</si>
  <si>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</si>
  <si>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</si>
  <si>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</si>
  <si>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</si>
  <si>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</si>
  <si>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</si>
  <si>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</si>
  <si>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</si>
  <si>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</si>
  <si>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</si>
  <si>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</si>
  <si>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</si>
  <si>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</si>
  <si>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</si>
  <si>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</si>
  <si>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</si>
  <si>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</si>
  <si>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</si>
  <si>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</si>
  <si>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</si>
  <si>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</si>
  <si>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</si>
  <si>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</si>
  <si>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</si>
  <si>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</si>
  <si>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</si>
  <si>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</si>
  <si>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</si>
  <si>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</si>
  <si>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</si>
  <si>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</si>
  <si>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</si>
  <si>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</si>
  <si>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</si>
  <si>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</si>
  <si>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</si>
  <si>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</si>
  <si>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</si>
  <si>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</si>
  <si>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</si>
  <si>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</si>
  <si>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</si>
  <si>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</si>
  <si>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</si>
  <si>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</si>
  <si>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</si>
  <si>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</si>
  <si>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</si>
  <si>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</si>
  <si>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</si>
  <si>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</si>
  <si>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</si>
  <si>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</si>
  <si>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</si>
  <si>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</si>
  <si>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</si>
  <si>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</si>
  <si>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</si>
  <si>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</si>
  <si>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</si>
  <si>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</si>
  <si>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</si>
  <si>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</si>
  <si>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</si>
  <si>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</si>
  <si>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</si>
  <si>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</si>
  <si>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</si>
  <si>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</si>
  <si>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</si>
  <si>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</si>
  <si>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</si>
  <si>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</si>
  <si>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</si>
  <si>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</si>
  <si>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</si>
  <si>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</si>
  <si>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</si>
  <si>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</si>
  <si>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</si>
  <si>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</si>
  <si>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</si>
  <si>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</si>
  <si>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</si>
  <si>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</si>
  <si>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</si>
  <si>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</si>
  <si>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</si>
  <si>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</si>
  <si>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</si>
  <si>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</si>
  <si>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</si>
  <si>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</si>
  <si>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</si>
  <si>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</si>
  <si>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</si>
  <si>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</si>
  <si>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</si>
  <si>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</si>
  <si>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</si>
  <si>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</si>
  <si>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</si>
  <si>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</si>
  <si>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</si>
  <si>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</si>
  <si>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</si>
  <si>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</si>
  <si>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</si>
  <si>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</si>
  <si>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</si>
  <si>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</si>
  <si>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</si>
  <si>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</si>
  <si>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</si>
  <si>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</si>
  <si>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</si>
  <si>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</si>
  <si>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</si>
  <si>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</si>
  <si>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</si>
  <si>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</si>
  <si>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</si>
  <si>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</si>
  <si>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</si>
  <si>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</si>
  <si>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</si>
  <si>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</si>
  <si>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</si>
  <si>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</si>
  <si>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</si>
  <si>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</si>
  <si>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</si>
  <si>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</si>
  <si>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</si>
  <si>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</si>
  <si>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</si>
  <si>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</si>
  <si>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</si>
  <si>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</si>
  <si>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</si>
  <si>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</si>
  <si>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</si>
  <si>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</si>
  <si>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</si>
  <si>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</si>
  <si>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</si>
  <si>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</si>
  <si>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</si>
  <si>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</si>
  <si>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</si>
  <si>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</si>
  <si>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</si>
  <si>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</si>
  <si>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</si>
  <si>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</si>
  <si>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</si>
  <si>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</si>
  <si>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</si>
  <si>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</si>
  <si>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</si>
  <si>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</si>
  <si>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</si>
  <si>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</si>
  <si>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</si>
  <si>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</si>
  <si>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</si>
  <si>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</si>
  <si>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</si>
  <si>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</si>
  <si>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</si>
  <si>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</si>
  <si>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</si>
  <si>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</si>
  <si>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</si>
  <si>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</si>
  <si>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</si>
  <si>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</si>
  <si>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</si>
  <si>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</si>
  <si>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</si>
  <si>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</si>
  <si>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</si>
  <si>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</si>
  <si>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</si>
  <si>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</si>
  <si>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</si>
  <si>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</si>
  <si>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</si>
  <si>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</si>
  <si>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</si>
  <si>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</si>
  <si>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</si>
  <si>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</si>
  <si>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</si>
  <si>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</si>
  <si>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</si>
  <si>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</si>
  <si>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</si>
  <si>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</si>
  <si>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</si>
  <si>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</si>
  <si>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</si>
  <si>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</si>
  <si>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</si>
  <si>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</si>
  <si>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</si>
  <si>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</si>
  <si>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</si>
  <si>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</si>
  <si>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</si>
  <si>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</si>
  <si>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</si>
  <si>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</si>
  <si>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</si>
  <si>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</si>
  <si>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</si>
  <si>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</si>
  <si>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</si>
  <si>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</si>
  <si>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</si>
  <si>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</si>
  <si>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</si>
  <si>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</si>
  <si>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</si>
  <si>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</si>
  <si>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</si>
  <si>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</si>
  <si>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</si>
  <si>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</si>
  <si>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</si>
  <si>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</si>
  <si>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</si>
  <si>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</si>
  <si>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</si>
  <si>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</si>
  <si>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</si>
  <si>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</si>
  <si>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</si>
  <si>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</si>
  <si>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</si>
  <si>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</si>
  <si>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</si>
  <si>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</si>
  <si>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</si>
  <si>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</si>
  <si>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</si>
  <si>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</si>
  <si>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</si>
  <si>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</si>
  <si>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</si>
  <si>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</si>
  <si>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</si>
  <si>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</si>
  <si>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</si>
  <si>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</si>
  <si>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</si>
  <si>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</si>
  <si>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</si>
  <si>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</si>
  <si>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</si>
  <si>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</si>
  <si>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</si>
  <si>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</si>
  <si>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</si>
  <si>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</si>
  <si>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</si>
  <si>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</si>
  <si>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</si>
  <si>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</si>
  <si>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</si>
  <si>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</si>
  <si>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</si>
  <si>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</si>
  <si>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</si>
  <si>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</si>
  <si>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</si>
  <si>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</si>
  <si>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</si>
  <si>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</si>
  <si>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</si>
  <si>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</si>
  <si>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</si>
  <si>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</si>
  <si>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</si>
  <si>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</si>
  <si>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</si>
  <si>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</si>
  <si>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</si>
  <si>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</si>
  <si>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</si>
  <si>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</si>
  <si>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</si>
  <si>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</si>
  <si>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</si>
  <si>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</si>
  <si>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</si>
  <si>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</si>
  <si>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</si>
  <si>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</si>
  <si>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</si>
  <si>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</si>
  <si>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</si>
  <si>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</si>
  <si>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</si>
  <si>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</si>
  <si>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</si>
  <si>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</si>
  <si>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</si>
  <si>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</si>
  <si>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</si>
  <si>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</si>
  <si>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</si>
  <si>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</si>
  <si>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</si>
  <si>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</si>
  <si>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</si>
  <si>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</si>
  <si>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</si>
  <si>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</si>
  <si>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</si>
  <si>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</si>
  <si>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</si>
  <si>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</si>
  <si>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</si>
  <si>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</si>
  <si>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</si>
  <si>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</si>
  <si>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</si>
  <si>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</si>
  <si>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</si>
  <si>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</si>
  <si>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</si>
  <si>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</si>
  <si>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</si>
  <si>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</si>
  <si>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</si>
  <si>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</si>
  <si>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</si>
  <si>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</si>
  <si>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</si>
  <si>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</si>
  <si>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</si>
  <si>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</si>
  <si>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</si>
  <si>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</si>
  <si>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</si>
  <si>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</si>
  <si>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</si>
  <si>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</si>
  <si>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</si>
  <si>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</si>
  <si>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</si>
  <si>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</si>
  <si>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</si>
  <si>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</si>
  <si>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</si>
  <si>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</si>
  <si>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</si>
  <si>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</si>
  <si>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</si>
  <si>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</si>
  <si>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</si>
  <si>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</si>
  <si>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</si>
  <si>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</si>
  <si>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</si>
  <si>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</si>
  <si>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</si>
  <si>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</si>
  <si>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</si>
  <si>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</si>
  <si>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</si>
  <si>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</si>
  <si>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</si>
  <si>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</si>
  <si>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</si>
  <si>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</si>
  <si>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</si>
  <si>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</si>
  <si>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</si>
  <si>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</si>
  <si>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</si>
  <si>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</si>
  <si>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</si>
  <si>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</si>
  <si>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</si>
  <si>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</si>
  <si>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</si>
  <si>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</si>
  <si>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</si>
  <si>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</si>
  <si>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</si>
  <si>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</si>
  <si>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</si>
  <si>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</si>
  <si>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</si>
  <si>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</si>
  <si>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</si>
  <si>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</si>
  <si>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</si>
  <si>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</si>
  <si>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</si>
  <si>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</si>
  <si>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</si>
  <si>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</si>
  <si>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</si>
  <si>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</si>
  <si>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</si>
  <si>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</si>
  <si>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</si>
  <si>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</si>
  <si>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</si>
  <si>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</si>
  <si>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</si>
  <si>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</si>
  <si>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</si>
  <si>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</si>
  <si>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</si>
  <si>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</si>
  <si>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</si>
  <si>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</si>
  <si>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</si>
  <si>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</si>
  <si>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</si>
  <si>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</si>
  <si>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</si>
  <si>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</si>
  <si>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</si>
  <si>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</si>
  <si>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</si>
  <si>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</si>
  <si>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</si>
  <si>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</si>
  <si>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</si>
  <si>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</si>
  <si>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</si>
  <si>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</si>
  <si>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</si>
  <si>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</si>
  <si>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</si>
  <si>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</si>
  <si>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</si>
  <si>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</si>
  <si>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</si>
  <si>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</si>
  <si>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</si>
  <si>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</si>
  <si>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</si>
  <si>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</si>
  <si>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</si>
  <si>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</si>
  <si>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</si>
  <si>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</si>
  <si>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</si>
  <si>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</si>
  <si>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</si>
  <si>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</si>
  <si>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</si>
  <si>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</si>
  <si>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</si>
  <si>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</si>
  <si>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</si>
  <si>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</si>
  <si>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</si>
  <si>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</si>
  <si>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</si>
  <si>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</si>
  <si>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</si>
  <si>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</si>
  <si>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</si>
  <si>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</si>
  <si>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</si>
  <si>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</si>
  <si>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</si>
  <si>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</si>
  <si>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</si>
  <si>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</si>
  <si>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</si>
  <si>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</si>
  <si>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</si>
  <si>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</si>
  <si>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</si>
  <si>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</si>
  <si>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</si>
  <si>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</si>
  <si>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</si>
  <si>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</si>
  <si>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</si>
  <si>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</si>
  <si>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</si>
  <si>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</si>
  <si>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</si>
  <si>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</si>
  <si>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</si>
  <si>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</si>
  <si>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</si>
  <si>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</si>
  <si>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</si>
  <si>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</si>
  <si>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</si>
  <si>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</si>
  <si>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</si>
  <si>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</si>
  <si>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</si>
  <si>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</si>
  <si>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</si>
  <si>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</si>
  <si>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</si>
  <si>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</si>
  <si>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</si>
  <si>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</si>
  <si>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</si>
  <si>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</si>
  <si>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</si>
  <si>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</si>
  <si>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</si>
  <si>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</si>
  <si>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</si>
  <si>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</si>
  <si>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</si>
  <si>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</si>
  <si>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</si>
  <si>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</si>
  <si>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</si>
  <si>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</si>
  <si>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</si>
  <si>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</si>
  <si>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</si>
  <si>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</si>
  <si>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</si>
  <si>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</si>
  <si>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</si>
  <si>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</si>
  <si>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</si>
  <si>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</si>
  <si>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</si>
  <si>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</si>
  <si>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</si>
  <si>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</si>
  <si>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</si>
  <si>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</si>
  <si>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</si>
  <si>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</si>
  <si>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</si>
  <si>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</si>
  <si>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</si>
  <si>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</si>
  <si>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</si>
  <si>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</si>
  <si>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</si>
  <si>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</si>
  <si>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</si>
  <si>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</si>
  <si>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</si>
  <si>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</si>
  <si>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</si>
  <si>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</si>
  <si>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</si>
  <si>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</si>
  <si>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</si>
  <si>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</si>
  <si>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</si>
  <si>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</si>
  <si>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</si>
  <si>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</si>
  <si>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</si>
  <si>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</si>
  <si>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</si>
  <si>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</si>
  <si>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</si>
  <si>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</si>
  <si>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</si>
  <si>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</si>
  <si>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</si>
  <si>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</si>
  <si>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</si>
  <si>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</si>
  <si>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</si>
  <si>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</si>
  <si>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</si>
  <si>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</si>
  <si>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</si>
  <si>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</si>
  <si>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</si>
  <si>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</si>
  <si>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</si>
  <si>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</si>
  <si>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</si>
  <si>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</si>
  <si>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</si>
  <si>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</si>
  <si>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</si>
  <si>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</si>
  <si>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</si>
  <si>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</si>
  <si>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</si>
  <si>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</si>
  <si>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</si>
  <si>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</si>
  <si>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</si>
  <si>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</si>
  <si>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</si>
  <si>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</si>
  <si>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</si>
  <si>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</si>
  <si>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</si>
  <si>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</si>
  <si>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</si>
  <si>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</si>
  <si>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</si>
  <si>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</si>
  <si>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</si>
  <si>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</si>
  <si>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</si>
  <si>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</si>
  <si>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</si>
  <si>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</si>
  <si>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</si>
  <si>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</si>
  <si>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</si>
  <si>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</si>
  <si>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</si>
  <si>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</si>
  <si>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</si>
  <si>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</si>
  <si>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</si>
  <si>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</si>
  <si>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</si>
  <si>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</si>
  <si>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</si>
  <si>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</si>
  <si>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</si>
  <si>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</si>
  <si>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</si>
  <si>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</si>
  <si>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</si>
  <si>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</si>
  <si>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</si>
  <si>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</si>
  <si>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</si>
  <si>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</si>
  <si>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</si>
  <si>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</si>
  <si>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</si>
  <si>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</si>
  <si>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</si>
  <si>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</si>
  <si>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</si>
  <si>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</si>
  <si>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</si>
  <si>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</si>
  <si>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</si>
  <si>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</si>
  <si>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</si>
  <si>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</si>
  <si>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</si>
  <si>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</si>
  <si>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</si>
  <si>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</si>
  <si>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</si>
  <si>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</si>
  <si>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</si>
  <si>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</si>
  <si>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</si>
  <si>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</si>
  <si>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</si>
  <si>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</si>
  <si>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</si>
  <si>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</si>
  <si>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</si>
  <si>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</si>
  <si>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</si>
  <si>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</si>
  <si>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</si>
  <si>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</si>
  <si>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</si>
  <si>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</si>
  <si>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</si>
  <si>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</si>
  <si>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</si>
  <si>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</si>
  <si>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</si>
  <si>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</si>
  <si>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</si>
  <si>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</si>
  <si>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</si>
  <si>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</si>
  <si>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</si>
  <si>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</si>
  <si>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</si>
  <si>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</si>
  <si>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</si>
  <si>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</si>
  <si>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</si>
  <si>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</si>
  <si>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</si>
  <si>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</si>
  <si>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</si>
  <si>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</si>
  <si>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</si>
  <si>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</si>
  <si>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</si>
  <si>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</si>
  <si>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</si>
  <si>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</si>
  <si>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</si>
  <si>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</si>
  <si>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</si>
  <si>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</si>
  <si>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</si>
  <si>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</si>
  <si>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</si>
  <si>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</si>
  <si>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</si>
  <si>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</si>
  <si>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</si>
  <si>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</si>
  <si>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</si>
  <si>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</si>
  <si>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</si>
  <si>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</si>
  <si>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</si>
  <si>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</si>
  <si>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</si>
  <si>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</si>
  <si>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</si>
  <si>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</si>
  <si>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</si>
  <si>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</si>
  <si>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</si>
  <si>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</si>
  <si>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</si>
  <si>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</si>
  <si>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</si>
  <si>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</si>
  <si>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</si>
  <si>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</si>
  <si>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</si>
  <si>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</si>
  <si>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</si>
  <si>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</si>
  <si>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</si>
  <si>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</si>
  <si>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</si>
  <si>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</si>
  <si>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</si>
  <si>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</si>
  <si>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</si>
  <si>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</si>
  <si>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</si>
  <si>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</si>
  <si>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</si>
  <si>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</si>
  <si>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</si>
  <si>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</si>
  <si>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</si>
  <si>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</si>
  <si>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</si>
  <si>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</si>
  <si>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</si>
  <si>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</si>
  <si>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</si>
  <si>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</si>
  <si>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</si>
  <si>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</si>
  <si>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</si>
  <si>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</si>
  <si>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</si>
  <si>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</si>
  <si>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</si>
  <si>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</si>
  <si>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</si>
  <si>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</si>
  <si>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</si>
  <si>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</si>
  <si>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</si>
  <si>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</si>
  <si>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</si>
  <si>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</si>
  <si>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</si>
  <si>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</si>
  <si>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</si>
  <si>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</si>
  <si>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</si>
  <si>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</si>
  <si>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</si>
  <si>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</si>
  <si>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</si>
  <si>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</si>
  <si>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</si>
  <si>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</si>
  <si>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</si>
  <si>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</si>
  <si>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</si>
  <si>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</si>
  <si>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</si>
  <si>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</si>
  <si>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</si>
  <si>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</si>
  <si>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</si>
  <si>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</si>
  <si>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</si>
  <si>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</si>
  <si>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</si>
  <si>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</si>
  <si>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</si>
  <si>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</si>
  <si>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</si>
  <si>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</si>
  <si>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</si>
  <si>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</si>
  <si>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</si>
  <si>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</si>
  <si>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</si>
  <si>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</si>
  <si>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</si>
  <si>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</si>
  <si>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</si>
  <si>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</si>
  <si>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</si>
  <si>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</si>
  <si>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</si>
  <si>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</si>
  <si>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</si>
  <si>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</si>
  <si>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</si>
  <si>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</si>
  <si>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</si>
  <si>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</si>
  <si>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</si>
  <si>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</si>
  <si>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</si>
  <si>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</si>
  <si>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</si>
  <si>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</si>
  <si>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</si>
  <si>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</si>
  <si>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</si>
  <si>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</si>
  <si>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</si>
  <si>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</si>
  <si>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</si>
  <si>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</si>
  <si>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</si>
  <si>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</si>
  <si>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</si>
  <si>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</si>
  <si>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</si>
  <si>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</si>
  <si>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</si>
  <si>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</si>
  <si>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</si>
  <si>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</si>
  <si>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</si>
  <si>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</si>
  <si>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</si>
  <si>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</si>
  <si>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</si>
  <si>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</si>
  <si>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</si>
  <si>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</si>
  <si>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</si>
  <si>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</si>
  <si>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</si>
  <si>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</si>
  <si>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</si>
  <si>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</si>
  <si>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</si>
  <si>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</si>
  <si>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</si>
  <si>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</si>
  <si>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</si>
  <si>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</si>
  <si>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</si>
  <si>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</si>
  <si>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</si>
  <si>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</si>
  <si>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</si>
  <si>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</si>
  <si>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</si>
  <si>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</si>
  <si>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</si>
  <si>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</si>
  <si>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</si>
  <si>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</si>
  <si>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</si>
  <si>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</si>
  <si>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</si>
  <si>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</si>
  <si>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</si>
  <si>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</si>
  <si>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</si>
  <si>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</si>
  <si>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</si>
  <si>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</si>
  <si>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</si>
  <si>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</si>
  <si>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</si>
  <si>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</si>
  <si>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</si>
  <si>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</si>
  <si>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</si>
  <si>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</si>
  <si>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</si>
  <si>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</si>
  <si>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</si>
  <si>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</si>
  <si>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</si>
  <si>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</si>
  <si>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</si>
  <si>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</si>
  <si>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</si>
  <si>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</si>
  <si>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</si>
  <si>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</si>
  <si>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</si>
  <si>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</si>
  <si>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</si>
  <si>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</si>
  <si>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</si>
  <si>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</si>
  <si>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</si>
  <si>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</si>
  <si>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</si>
  <si>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</si>
  <si>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</si>
  <si>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</si>
  <si>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</si>
  <si>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</si>
  <si>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</si>
  <si>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</si>
  <si>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</si>
  <si>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</si>
  <si>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</si>
  <si>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</si>
  <si>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</si>
  <si>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</si>
  <si>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</si>
  <si>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</si>
  <si>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</si>
  <si>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</si>
  <si>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</si>
  <si>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</si>
  <si>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</si>
  <si>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</si>
  <si>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</si>
  <si>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</si>
  <si>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</si>
  <si>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</si>
  <si>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</si>
  <si>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</si>
  <si>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</si>
  <si>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</si>
  <si>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</si>
  <si>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</si>
  <si>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</si>
  <si>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</si>
  <si>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</si>
  <si>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</si>
  <si>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</si>
  <si>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</si>
  <si>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</si>
  <si>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</si>
  <si>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</si>
  <si>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</si>
  <si>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</si>
  <si>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</si>
  <si>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</si>
  <si>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</si>
  <si>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</si>
  <si>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</si>
  <si>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</si>
  <si>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</si>
  <si>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</si>
  <si>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</si>
  <si>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</si>
  <si>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</si>
  <si>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</si>
  <si>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</si>
  <si>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</si>
  <si>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</si>
  <si>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</si>
  <si>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</si>
  <si>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</si>
  <si>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</si>
  <si>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</si>
  <si>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</si>
  <si>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</si>
  <si>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</si>
  <si>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</si>
  <si>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</si>
  <si>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</si>
  <si>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</si>
  <si>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</si>
  <si>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</si>
  <si>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</si>
  <si>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</si>
  <si>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</si>
  <si>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</si>
  <si>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</si>
  <si>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</si>
  <si>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</si>
  <si>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</si>
  <si>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</si>
  <si>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</si>
  <si>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</si>
  <si>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</si>
  <si>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</si>
  <si>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</si>
  <si>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</si>
  <si>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</si>
  <si>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</si>
  <si>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</si>
  <si>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</si>
  <si>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</si>
  <si>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</si>
  <si>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</si>
  <si>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</si>
  <si>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</si>
  <si>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</si>
  <si>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</si>
  <si>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</si>
  <si>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</si>
  <si>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</si>
  <si>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</si>
  <si>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</si>
  <si>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</si>
  <si>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</si>
  <si>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</si>
  <si>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</si>
  <si>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</si>
  <si>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</si>
  <si>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</si>
  <si>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</si>
  <si>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</si>
  <si>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</si>
  <si>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</si>
  <si>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</si>
  <si>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</si>
  <si>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</si>
  <si>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</si>
  <si>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</si>
  <si>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</si>
  <si>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</si>
  <si>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</si>
  <si>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</si>
  <si>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</si>
  <si>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</si>
  <si>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</si>
  <si>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</si>
  <si>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</si>
  <si>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</si>
  <si>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</si>
  <si>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</si>
  <si>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</si>
  <si>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</si>
  <si>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</si>
  <si>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</si>
  <si>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</si>
  <si>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</si>
  <si>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</si>
  <si>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</si>
  <si>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</si>
  <si>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</si>
  <si>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</si>
  <si>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</si>
  <si>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</si>
  <si>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</si>
  <si>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</si>
  <si>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</si>
  <si>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</si>
  <si>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</si>
  <si>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</si>
  <si>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</si>
  <si>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</si>
  <si>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</si>
  <si>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</si>
  <si>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</si>
  <si>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</si>
  <si>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</si>
  <si>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</si>
  <si>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</si>
  <si>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</si>
  <si>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</si>
  <si>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</si>
  <si>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</si>
  <si>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</si>
  <si>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</si>
  <si>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</si>
  <si>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</si>
  <si>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</si>
  <si>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</si>
  <si>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</si>
  <si>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</si>
  <si>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</si>
  <si>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</si>
  <si>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</si>
  <si>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</si>
  <si>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</si>
  <si>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</si>
  <si>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</si>
  <si>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</si>
  <si>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</si>
  <si>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</si>
  <si>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</si>
  <si>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</si>
  <si>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</si>
  <si>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</si>
  <si>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</si>
  <si>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</si>
  <si>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</si>
  <si>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</si>
  <si>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</si>
  <si>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</si>
  <si>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</si>
  <si>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</si>
  <si>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</si>
  <si>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</si>
  <si>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</si>
  <si>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</si>
  <si>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</si>
  <si>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</si>
  <si>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</si>
  <si>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</si>
  <si>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</si>
  <si>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</si>
  <si>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</si>
  <si>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</si>
  <si>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</si>
  <si>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</si>
  <si>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</si>
  <si>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</si>
  <si>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</si>
  <si>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</si>
  <si>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</si>
  <si>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</si>
  <si>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</si>
  <si>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</si>
  <si>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</si>
  <si>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</si>
  <si>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</si>
  <si>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</si>
  <si>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</si>
  <si>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</si>
  <si>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</si>
  <si>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</si>
  <si>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</si>
  <si>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</si>
  <si>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</si>
  <si>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</si>
  <si>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</si>
  <si>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</si>
  <si>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</si>
  <si>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</si>
  <si>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</si>
  <si>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</si>
  <si>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</si>
  <si>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</si>
  <si>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</si>
  <si>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</si>
  <si>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</si>
  <si>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</si>
  <si>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</si>
  <si>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</si>
  <si>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</si>
  <si>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</si>
  <si>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</si>
  <si>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</si>
  <si>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</si>
  <si>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</si>
  <si>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</si>
  <si>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</si>
  <si>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</si>
  <si>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</si>
  <si>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</si>
  <si>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</si>
  <si>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</si>
  <si>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</si>
  <si>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</si>
  <si>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</si>
  <si>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</si>
  <si>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</si>
  <si>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</si>
  <si>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</si>
  <si>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</si>
  <si>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</si>
  <si>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</si>
  <si>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</si>
  <si>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</si>
  <si>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</si>
  <si>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</si>
  <si>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</si>
  <si>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</si>
  <si>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</si>
  <si>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</si>
  <si>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</si>
  <si>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</si>
  <si>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</si>
  <si>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</si>
  <si>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</si>
  <si>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</si>
  <si>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</si>
  <si>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</si>
  <si>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</si>
  <si>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</si>
  <si>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</si>
  <si>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</si>
  <si>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</si>
  <si>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</si>
  <si>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</si>
  <si>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</si>
  <si>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</si>
  <si>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</si>
  <si>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</si>
  <si>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</si>
  <si>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</si>
  <si>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</si>
  <si>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</si>
  <si>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</si>
  <si>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</si>
  <si>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</si>
  <si>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</si>
  <si>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</si>
  <si>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</si>
  <si>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</si>
  <si>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</si>
  <si>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</si>
  <si>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</si>
  <si>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</si>
  <si>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</si>
  <si>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</si>
  <si>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</si>
  <si>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</si>
  <si>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</si>
  <si>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</si>
  <si>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</si>
  <si>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</si>
  <si>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</si>
  <si>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</si>
  <si>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</si>
  <si>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</si>
  <si>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</si>
  <si>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</si>
  <si>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</si>
  <si>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</si>
  <si>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</si>
  <si>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</si>
  <si>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</si>
  <si>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</si>
  <si>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</si>
  <si>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</si>
  <si>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</si>
  <si>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</si>
  <si>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</si>
  <si>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</si>
  <si>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</si>
  <si>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</si>
  <si>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</si>
  <si>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</si>
  <si>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</si>
  <si>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</si>
  <si>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</si>
  <si>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</si>
  <si>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</si>
  <si>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</si>
  <si>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</si>
  <si>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</si>
  <si>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</si>
  <si>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</si>
  <si>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</si>
  <si>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</si>
  <si>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</si>
  <si>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</si>
  <si>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</si>
  <si>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</si>
  <si>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</si>
  <si>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</si>
  <si>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</si>
  <si>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</si>
  <si>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</si>
  <si>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</si>
  <si>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</si>
  <si>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</si>
  <si>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</si>
  <si>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</si>
  <si>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</si>
  <si>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</si>
  <si>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</si>
  <si>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</si>
  <si>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</si>
  <si>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</si>
  <si>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</si>
  <si>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</si>
  <si>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</si>
  <si>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</si>
  <si>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</si>
  <si>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</si>
  <si>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</si>
  <si>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</si>
  <si>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</si>
  <si>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</si>
  <si>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</si>
  <si>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</si>
  <si>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</si>
  <si>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</si>
  <si>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</si>
  <si>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</si>
  <si>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</si>
  <si>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</si>
  <si>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</si>
  <si>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</si>
  <si>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</si>
  <si>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</si>
  <si>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</si>
  <si>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</si>
  <si>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</si>
  <si>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</si>
  <si>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</si>
  <si>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</si>
  <si>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</si>
  <si>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</si>
  <si>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</si>
  <si>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</si>
  <si>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</si>
  <si>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</si>
  <si>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</si>
  <si>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</si>
  <si>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</si>
  <si>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</si>
  <si>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</si>
  <si>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</si>
  <si>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</si>
  <si>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</si>
  <si>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</si>
  <si>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</si>
  <si>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</si>
  <si>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</si>
  <si>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</si>
  <si>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</si>
  <si>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</si>
  <si>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</si>
  <si>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</si>
  <si>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</si>
  <si>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</si>
  <si>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</si>
  <si>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</si>
  <si>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</si>
  <si>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</si>
  <si>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</si>
  <si>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</si>
  <si>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</si>
  <si>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</si>
  <si>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</si>
  <si>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</si>
  <si>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</si>
  <si>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</si>
  <si>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</si>
  <si>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</si>
  <si>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</si>
  <si>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</si>
  <si>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</si>
  <si>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</si>
  <si>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</si>
  <si>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</si>
  <si>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</si>
  <si>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</si>
  <si>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</si>
  <si>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</si>
  <si>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</si>
  <si>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</si>
  <si>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</si>
  <si>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</si>
  <si>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</si>
  <si>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</si>
  <si>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</si>
  <si>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</si>
  <si>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</si>
  <si>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</si>
  <si>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</si>
  <si>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</si>
  <si>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</si>
  <si>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</si>
  <si>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</si>
  <si>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</si>
  <si>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</si>
  <si>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</si>
  <si>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</si>
  <si>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</si>
  <si>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</si>
  <si>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</si>
  <si>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</si>
  <si>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</si>
  <si>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</si>
  <si>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</si>
  <si>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</si>
  <si>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</si>
  <si>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</si>
  <si>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</si>
  <si>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</si>
  <si>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</si>
  <si>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</si>
  <si>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</si>
  <si>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</si>
  <si>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</si>
  <si>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</si>
  <si>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</si>
  <si>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</si>
  <si>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</si>
  <si>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</si>
  <si>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</si>
  <si>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</si>
  <si>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</si>
  <si>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</si>
  <si>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</si>
  <si>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</si>
  <si>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</si>
  <si>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</si>
  <si>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</si>
  <si>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</si>
  <si>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</si>
  <si>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</si>
  <si>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</si>
  <si>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</si>
  <si>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</si>
  <si>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</si>
  <si>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</si>
  <si>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</si>
  <si>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</si>
  <si>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</si>
  <si>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</si>
  <si>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</si>
  <si>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</si>
  <si>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</si>
  <si>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</si>
  <si>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</si>
  <si>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</si>
  <si>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</si>
  <si>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</si>
  <si>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</si>
  <si>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</si>
  <si>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</si>
  <si>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</si>
  <si>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</si>
  <si>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</si>
  <si>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</si>
  <si>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</si>
  <si>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</si>
  <si>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</si>
  <si>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</si>
  <si>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</si>
  <si>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</si>
  <si>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</si>
  <si>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</si>
  <si>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</si>
  <si>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</si>
  <si>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</si>
  <si>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</si>
  <si>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</si>
  <si>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</si>
  <si>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</si>
  <si>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</si>
  <si>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</si>
  <si>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</si>
  <si>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</si>
  <si>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</si>
  <si>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</si>
  <si>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</si>
  <si>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</si>
  <si>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</si>
  <si>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</si>
  <si>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</si>
  <si>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</si>
  <si>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</si>
  <si>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</si>
  <si>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</si>
  <si>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</si>
  <si>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</si>
  <si>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</si>
  <si>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</si>
  <si>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</si>
  <si>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</si>
  <si>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</si>
  <si>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</si>
  <si>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</si>
  <si>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</si>
  <si>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</si>
  <si>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</si>
  <si>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</si>
  <si>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</si>
  <si>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</si>
  <si>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</si>
  <si>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</si>
  <si>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</si>
  <si>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</si>
  <si>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</si>
  <si>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</si>
  <si>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</si>
  <si>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</si>
  <si>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</si>
  <si>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</si>
  <si>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</si>
  <si>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</si>
  <si>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</si>
  <si>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</si>
  <si>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</si>
  <si>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</si>
  <si>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</si>
  <si>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</si>
  <si>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</si>
  <si>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</si>
  <si>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</si>
  <si>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</si>
  <si>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</si>
  <si>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</si>
  <si>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</si>
  <si>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</si>
  <si>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</si>
  <si>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</si>
  <si>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</si>
  <si>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</si>
  <si>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</si>
  <si>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</si>
  <si>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</si>
  <si>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</si>
  <si>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</si>
  <si>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</si>
  <si>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</si>
  <si>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</si>
  <si>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</si>
  <si>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</si>
  <si>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</si>
  <si>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</si>
  <si>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</si>
  <si>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</si>
  <si>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</si>
  <si>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</si>
  <si>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</si>
  <si>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</si>
  <si>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</si>
  <si>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</si>
  <si>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</si>
  <si>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</si>
  <si>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</si>
  <si>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</si>
  <si>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</si>
  <si>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</si>
  <si>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</si>
  <si>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</si>
  <si>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</si>
  <si>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</si>
  <si>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</si>
  <si>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</si>
  <si>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</si>
  <si>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</si>
  <si>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</si>
  <si>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</si>
  <si>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</si>
  <si>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</si>
  <si>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</si>
  <si>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</si>
  <si>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</si>
  <si>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</si>
  <si>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</si>
  <si>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</si>
  <si>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</si>
  <si>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</si>
  <si>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</si>
  <si>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</si>
  <si>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</si>
  <si>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</si>
  <si>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</si>
  <si>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</si>
  <si>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</si>
  <si>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</si>
  <si>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</si>
  <si>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</si>
  <si>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</si>
  <si>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</si>
  <si>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</si>
  <si>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</si>
  <si>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</si>
  <si>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</si>
  <si>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</si>
  <si>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</si>
  <si>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</si>
  <si>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</si>
  <si>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</si>
  <si>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</si>
  <si>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</si>
  <si>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</si>
  <si>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</si>
  <si>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</si>
  <si>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</si>
  <si>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</si>
  <si>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</si>
  <si>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</si>
  <si>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</si>
  <si>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</si>
  <si>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</si>
  <si>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</si>
  <si>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</si>
  <si>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</si>
  <si>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</si>
  <si>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</si>
  <si>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</si>
  <si>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</si>
  <si>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</si>
  <si>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</si>
  <si>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</si>
  <si>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</si>
  <si>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</si>
  <si>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</si>
  <si>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</si>
  <si>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</si>
  <si>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</si>
  <si>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</si>
  <si>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</si>
  <si>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</si>
  <si>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</si>
  <si>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</si>
  <si>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</si>
  <si>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</si>
  <si>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</si>
  <si>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</si>
  <si>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</si>
  <si>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</si>
  <si>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</si>
  <si>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</si>
  <si>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</si>
  <si>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</si>
  <si>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</si>
  <si>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</si>
  <si>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</si>
  <si>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</si>
  <si>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</si>
  <si>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</si>
  <si>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</si>
  <si>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</si>
  <si>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</si>
  <si>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</si>
  <si>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</si>
  <si>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</si>
  <si>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</si>
  <si>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</si>
  <si>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</si>
  <si>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</si>
  <si>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</si>
  <si>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</si>
  <si>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</si>
  <si>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</si>
  <si>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</si>
  <si>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</si>
  <si>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</si>
  <si>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</si>
  <si>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</si>
  <si>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</si>
  <si>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</si>
  <si>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</si>
  <si>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</si>
  <si>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</si>
  <si>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</si>
  <si>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</si>
  <si>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</si>
  <si>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</si>
  <si>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</si>
  <si>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</si>
  <si>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</si>
  <si>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</si>
  <si>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</si>
  <si>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</si>
  <si>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</si>
  <si>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</si>
  <si>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</si>
  <si>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</si>
  <si>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</si>
  <si>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</si>
  <si>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</si>
  <si>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</si>
  <si>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</si>
  <si>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</si>
  <si>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</si>
  <si>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</si>
  <si>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</si>
  <si>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</si>
  <si>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</si>
  <si>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</si>
  <si>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</si>
  <si>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</si>
  <si>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</si>
  <si>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</si>
  <si>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</si>
  <si>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</si>
  <si>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</si>
  <si>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</si>
  <si>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</si>
  <si>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</si>
  <si>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</si>
  <si>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</si>
  <si>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</si>
  <si>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</si>
  <si>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</si>
  <si>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</si>
  <si>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</si>
  <si>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</si>
  <si>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</si>
  <si>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</si>
  <si>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</si>
  <si>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</si>
  <si>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</si>
  <si>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</si>
  <si>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</si>
  <si>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</si>
  <si>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</si>
  <si>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</si>
  <si>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</si>
  <si>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</si>
  <si>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</si>
  <si>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</si>
  <si>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</si>
  <si>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</si>
  <si>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</si>
  <si>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</si>
  <si>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</si>
  <si>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</si>
  <si>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</si>
  <si>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</si>
  <si>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</si>
  <si>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</si>
  <si>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</si>
  <si>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</si>
  <si>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</si>
  <si>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</si>
  <si>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</si>
  <si>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</si>
  <si>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</si>
  <si>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</si>
  <si>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</si>
  <si>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</si>
  <si>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</si>
  <si>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</si>
  <si>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</si>
  <si>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</si>
  <si>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</si>
  <si>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</si>
  <si>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</si>
  <si>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</si>
  <si>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</si>
  <si>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</si>
  <si>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</si>
  <si>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</si>
  <si>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</si>
  <si>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</si>
  <si>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</si>
  <si>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</si>
  <si>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</si>
  <si>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</si>
  <si>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</si>
  <si>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</si>
  <si>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</si>
  <si>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</si>
  <si>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</si>
  <si>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</si>
  <si>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</si>
  <si>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</si>
  <si>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</si>
  <si>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</si>
  <si>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</si>
  <si>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</si>
  <si>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</si>
  <si>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</si>
  <si>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</si>
  <si>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</si>
  <si>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</si>
  <si>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</si>
  <si>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</si>
  <si>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</si>
  <si>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</si>
  <si>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</si>
  <si>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</si>
  <si>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</si>
  <si>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</si>
  <si>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</si>
  <si>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</si>
  <si>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</si>
  <si>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</si>
  <si>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</si>
  <si>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</si>
  <si>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</si>
  <si>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</si>
  <si>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</si>
  <si>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</si>
  <si>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</si>
  <si>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</si>
  <si>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</si>
  <si>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</si>
  <si>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</si>
  <si>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</si>
  <si>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</si>
  <si>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</si>
  <si>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</si>
  <si>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</si>
  <si>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</si>
  <si>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</si>
  <si>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</si>
  <si>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</si>
  <si>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</si>
  <si>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</si>
  <si>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</si>
  <si>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</si>
  <si>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</si>
  <si>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</si>
  <si>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</si>
  <si>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</si>
  <si>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</si>
  <si>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</si>
  <si>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</si>
  <si>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</si>
  <si>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</si>
  <si>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</si>
  <si>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</si>
  <si>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</si>
  <si>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</si>
  <si>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</si>
  <si>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</si>
  <si>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</si>
  <si>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</si>
  <si>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</si>
  <si>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</si>
  <si>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</si>
  <si>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</si>
  <si>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</si>
  <si>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</si>
  <si>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</si>
  <si>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</si>
  <si>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</si>
  <si>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</si>
  <si>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</si>
  <si>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</si>
  <si>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</si>
  <si>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</si>
  <si>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</si>
  <si>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</si>
  <si>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</si>
  <si>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</si>
  <si>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</si>
  <si>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</si>
  <si>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</si>
  <si>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</si>
  <si>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</si>
  <si>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</si>
  <si>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</si>
  <si>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</si>
  <si>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</si>
  <si>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</si>
  <si>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</si>
  <si>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</si>
  <si>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</si>
  <si>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</si>
  <si>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</si>
  <si>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</si>
  <si>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</si>
  <si>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</si>
  <si>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</si>
  <si>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</si>
  <si>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</si>
  <si>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</si>
  <si>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</si>
  <si>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</si>
  <si>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</si>
  <si>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</si>
  <si>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</si>
  <si>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</si>
  <si>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</si>
  <si>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</si>
  <si>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</si>
  <si>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</si>
  <si>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</si>
  <si>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</si>
  <si>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</si>
  <si>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</si>
  <si>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</si>
  <si>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</si>
  <si>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</si>
  <si>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</si>
  <si>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</si>
  <si>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</si>
  <si>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</si>
  <si>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</si>
  <si>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</si>
  <si>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</si>
  <si>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</si>
  <si>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</si>
  <si>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</si>
  <si>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</si>
  <si>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</si>
  <si>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</si>
  <si>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</si>
  <si>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</si>
  <si>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</si>
  <si>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</si>
  <si>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</si>
  <si>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</si>
  <si>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</si>
  <si>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</si>
  <si>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</si>
  <si>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</si>
  <si>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</si>
  <si>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</si>
  <si>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</si>
  <si>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</si>
  <si>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</si>
  <si>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</si>
  <si>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</si>
  <si>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</si>
  <si>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</si>
  <si>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</si>
  <si>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</si>
  <si>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</si>
  <si>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</si>
  <si>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</si>
  <si>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</si>
  <si>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</si>
  <si>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</si>
  <si>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</si>
  <si>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</si>
  <si>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</si>
  <si>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</si>
  <si>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</si>
  <si>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</si>
  <si>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</si>
  <si>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</si>
  <si>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</si>
  <si>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</si>
  <si>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</si>
  <si>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</si>
  <si>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</si>
  <si>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</si>
  <si>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</si>
  <si>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</si>
  <si>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</si>
  <si>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</si>
  <si>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</si>
  <si>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</si>
  <si>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</si>
  <si>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</si>
  <si>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</si>
  <si>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</si>
  <si>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</si>
  <si>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</si>
  <si>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</si>
  <si>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</si>
  <si>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</si>
  <si>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</si>
  <si>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</si>
  <si>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</si>
  <si>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</si>
  <si>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</si>
  <si>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</si>
  <si>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</si>
  <si>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</si>
  <si>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</si>
  <si>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</si>
  <si>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</si>
  <si>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</si>
  <si>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</si>
  <si>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</si>
  <si>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</si>
  <si>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</si>
  <si>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</si>
  <si>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</si>
  <si>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</si>
  <si>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</si>
  <si>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</si>
  <si>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</si>
  <si>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</si>
  <si>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</si>
  <si>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</si>
  <si>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</si>
  <si>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</si>
  <si>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</si>
  <si>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</si>
  <si>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</si>
  <si>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</si>
  <si>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</si>
  <si>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</si>
  <si>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</si>
  <si>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</si>
  <si>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</si>
  <si>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</si>
  <si>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</si>
  <si>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</si>
  <si>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</si>
  <si>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</si>
  <si>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</si>
  <si>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</si>
  <si>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</si>
  <si>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</si>
  <si>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</si>
  <si>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</si>
  <si>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</si>
  <si>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</si>
  <si>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</si>
  <si>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</si>
  <si>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</si>
  <si>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</si>
  <si>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</si>
  <si>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</si>
  <si>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</si>
  <si>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</si>
  <si>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</si>
  <si>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</si>
  <si>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</si>
  <si>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</si>
  <si>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</si>
  <si>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</si>
  <si>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</si>
  <si>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</si>
  <si>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</si>
  <si>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</si>
  <si>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</si>
  <si>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</si>
  <si>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</si>
  <si>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</si>
  <si>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</si>
  <si>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</si>
  <si>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</si>
  <si>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</si>
  <si>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</si>
  <si>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</si>
  <si>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</si>
  <si>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</si>
  <si>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</si>
  <si>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</si>
  <si>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</si>
  <si>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</si>
  <si>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</si>
  <si>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</si>
  <si>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</si>
  <si>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</si>
  <si>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</si>
  <si>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</si>
  <si>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</si>
  <si>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</si>
  <si>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</si>
  <si>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</si>
  <si>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</si>
  <si>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</si>
  <si>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</si>
  <si>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</si>
  <si>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</si>
  <si>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</si>
  <si>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</si>
  <si>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</si>
  <si>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</si>
  <si>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</si>
  <si>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</si>
  <si>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</si>
  <si>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</si>
  <si>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</si>
  <si>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</si>
  <si>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</si>
  <si>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</si>
  <si>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</si>
  <si>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</si>
  <si>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</si>
  <si>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</si>
  <si>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</si>
  <si>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</si>
  <si>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</si>
  <si>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</si>
  <si>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</si>
  <si>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</si>
  <si>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</si>
  <si>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</si>
  <si>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</si>
  <si>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</si>
  <si>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</si>
  <si>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</si>
  <si>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</si>
  <si>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</si>
  <si>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</si>
  <si>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</si>
  <si>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</si>
  <si>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</si>
  <si>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</si>
  <si>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</si>
  <si>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</si>
  <si>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</si>
  <si>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</si>
  <si>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</si>
  <si>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</si>
  <si>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</si>
  <si>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</si>
  <si>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</si>
  <si>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</si>
  <si>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</si>
  <si>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</si>
  <si>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</si>
  <si>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</si>
  <si>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</si>
  <si>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</si>
  <si>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</si>
  <si>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</si>
  <si>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</si>
  <si>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</si>
  <si>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</si>
  <si>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</si>
  <si>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</si>
  <si>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</si>
  <si>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</si>
  <si>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</si>
  <si>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</si>
  <si>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</si>
  <si>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</si>
  <si>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</si>
  <si>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</si>
  <si>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</si>
  <si>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</si>
  <si>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</si>
  <si>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</si>
  <si>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</si>
  <si>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</si>
  <si>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</si>
  <si>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</si>
  <si>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</si>
  <si>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</si>
  <si>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</si>
  <si>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</si>
  <si>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</si>
  <si>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</si>
  <si>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</si>
  <si>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</si>
  <si>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</si>
  <si>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</si>
  <si>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</si>
  <si>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</si>
  <si>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</si>
  <si>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</si>
  <si>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</si>
  <si>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</si>
  <si>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</si>
  <si>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</si>
  <si>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</si>
  <si>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</si>
  <si>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</si>
  <si>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</si>
  <si>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</si>
  <si>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</si>
  <si>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</si>
  <si>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</si>
  <si>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</si>
  <si>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</si>
  <si>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</si>
  <si>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</si>
  <si>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</si>
  <si>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</si>
  <si>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</si>
  <si>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</si>
  <si>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</si>
  <si>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</si>
  <si>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</si>
  <si>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</si>
  <si>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</si>
  <si>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</si>
  <si>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</si>
  <si>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</si>
  <si>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</si>
  <si>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</si>
  <si>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</si>
  <si>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</si>
  <si>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</si>
  <si>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</si>
  <si>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</si>
  <si>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</si>
  <si>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</si>
  <si>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</si>
  <si>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</si>
  <si>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</si>
  <si>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</si>
  <si>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</si>
  <si>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</si>
  <si>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</si>
  <si>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</si>
  <si>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</si>
  <si>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</si>
  <si>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</si>
  <si>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</si>
  <si>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</si>
  <si>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</si>
  <si>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</si>
  <si>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</si>
  <si>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</si>
  <si>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</si>
  <si>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</si>
  <si>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</si>
  <si>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</si>
  <si>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</si>
  <si>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</si>
  <si>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</si>
  <si>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</si>
  <si>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</si>
  <si>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</si>
  <si>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</si>
  <si>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</si>
  <si>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</si>
  <si>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</si>
  <si>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</si>
  <si>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</si>
  <si>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</si>
  <si>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</si>
  <si>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</si>
  <si>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</si>
  <si>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</si>
  <si>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</si>
  <si>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</si>
  <si>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</si>
  <si>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</si>
  <si>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</si>
  <si>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</si>
  <si>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</si>
  <si>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</si>
  <si>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</si>
  <si>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</si>
  <si>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</si>
  <si>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</si>
  <si>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</si>
  <si>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</si>
  <si>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</si>
  <si>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</si>
  <si>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</si>
  <si>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</si>
  <si>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</si>
  <si>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</si>
  <si>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</si>
  <si>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</si>
  <si>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</si>
  <si>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</si>
  <si>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</si>
  <si>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</si>
  <si>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</si>
  <si>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</si>
  <si>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</si>
  <si>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</si>
  <si>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</si>
  <si>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</si>
  <si>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</si>
  <si>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</si>
  <si>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</si>
  <si>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</si>
  <si>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</si>
  <si>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</si>
  <si>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</si>
  <si>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</si>
  <si>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</si>
  <si>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</si>
  <si>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</si>
  <si>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</si>
  <si>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</si>
  <si>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</si>
  <si>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</si>
  <si>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</si>
  <si>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</si>
  <si>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</si>
  <si>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</si>
  <si>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</si>
  <si>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</si>
  <si>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</si>
  <si>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</si>
  <si>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</si>
  <si>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</si>
  <si>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</si>
  <si>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</si>
  <si>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</si>
  <si>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</si>
  <si>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</si>
  <si>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</si>
  <si>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</si>
  <si>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</si>
  <si>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</si>
  <si>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</si>
  <si>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</si>
  <si>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</si>
  <si>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</si>
  <si>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</si>
  <si>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</si>
  <si>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</si>
  <si>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</si>
  <si>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</si>
  <si>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</si>
  <si>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</si>
  <si>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</si>
  <si>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</si>
  <si>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</si>
  <si>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</si>
  <si>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</si>
  <si>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</si>
  <si>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</si>
  <si>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</si>
  <si>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</si>
  <si>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</si>
  <si>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</si>
  <si>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</si>
  <si>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</si>
  <si>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</si>
  <si>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</si>
  <si>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</si>
  <si>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</si>
  <si>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</si>
  <si>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</si>
  <si>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</si>
  <si>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</si>
  <si>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</si>
  <si>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</si>
  <si>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</si>
  <si>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</si>
  <si>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</si>
  <si>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</si>
  <si>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</si>
  <si>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</si>
  <si>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</si>
  <si>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</si>
  <si>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</si>
  <si>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</si>
  <si>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</si>
  <si>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</si>
  <si>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</si>
  <si>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</si>
  <si>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</si>
  <si>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</si>
  <si>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</si>
  <si>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</si>
  <si>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</si>
  <si>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</si>
  <si>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</si>
  <si>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</si>
  <si>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</si>
  <si>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</si>
  <si>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</si>
  <si>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</si>
  <si>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</si>
  <si>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</si>
  <si>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</si>
  <si>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</si>
  <si>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</si>
  <si>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</si>
  <si>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</si>
  <si>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</si>
  <si>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</si>
  <si>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</si>
  <si>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</si>
  <si>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</si>
  <si>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</si>
  <si>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</si>
  <si>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</si>
  <si>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</si>
  <si>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</si>
  <si>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</si>
  <si>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</si>
  <si>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</si>
  <si>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</si>
  <si>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</si>
  <si>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</si>
  <si>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</si>
  <si>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</si>
  <si>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</si>
  <si>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</si>
  <si>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</si>
  <si>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</si>
  <si>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</si>
  <si>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</si>
  <si>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</si>
  <si>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</si>
  <si>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</si>
  <si>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</si>
  <si>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</si>
  <si>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</si>
  <si>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</si>
  <si>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</si>
  <si>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</si>
  <si>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</si>
  <si>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</si>
  <si>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</si>
  <si>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</si>
  <si>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</si>
  <si>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</si>
  <si>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</si>
  <si>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</si>
  <si>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</si>
  <si>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</si>
  <si>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</si>
  <si>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</si>
  <si>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</si>
  <si>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</si>
  <si>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</si>
  <si>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</si>
  <si>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</si>
  <si>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</si>
  <si>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</si>
  <si>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</si>
  <si>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</si>
  <si>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</si>
  <si>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</si>
  <si>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</si>
  <si>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</si>
  <si>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</si>
  <si>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</si>
  <si>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</si>
  <si>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</si>
  <si>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</si>
  <si>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</si>
  <si>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</si>
  <si>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</si>
  <si>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</si>
  <si>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</si>
  <si>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</si>
  <si>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</si>
  <si>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</si>
  <si>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</si>
  <si>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</si>
  <si>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</si>
  <si>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</si>
  <si>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</si>
  <si>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</si>
  <si>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</si>
  <si>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</si>
  <si>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</si>
  <si>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</si>
  <si>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</si>
  <si>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</si>
  <si>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</si>
  <si>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</si>
  <si>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</si>
  <si>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</si>
  <si>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</si>
  <si>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</si>
  <si>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</si>
  <si>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</si>
  <si>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</si>
  <si>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</si>
  <si>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</si>
  <si>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</si>
  <si>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</si>
  <si>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</si>
  <si>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</si>
  <si>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</si>
  <si>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</si>
  <si>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</si>
  <si>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</si>
  <si>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</si>
  <si>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</si>
  <si>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</si>
  <si>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</si>
  <si>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</si>
  <si>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</si>
  <si>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</si>
  <si>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</si>
  <si>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</si>
  <si>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</si>
  <si>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</si>
  <si>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</si>
  <si>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</si>
  <si>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</si>
  <si>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</si>
  <si>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</si>
  <si>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</si>
  <si>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</si>
  <si>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</si>
  <si>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</si>
  <si>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</si>
  <si>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</si>
  <si>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</si>
  <si>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</si>
  <si>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</si>
  <si>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</si>
  <si>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</si>
  <si>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</si>
  <si>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</si>
  <si>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</si>
  <si>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</si>
  <si>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</si>
  <si>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</si>
  <si>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</si>
  <si>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</si>
  <si>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</si>
  <si>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</si>
  <si>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</si>
  <si>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</si>
  <si>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</si>
  <si>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</si>
  <si>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</si>
  <si>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</si>
  <si>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</si>
  <si>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</si>
  <si>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</si>
  <si>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</si>
  <si>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</si>
  <si>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</si>
  <si>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</si>
  <si>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</si>
  <si>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</si>
  <si>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</si>
  <si>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</si>
  <si>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</si>
  <si>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</si>
  <si>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</si>
  <si>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</si>
  <si>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</si>
  <si>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</si>
  <si>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</si>
  <si>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</si>
  <si>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</si>
  <si>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</si>
  <si>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</si>
  <si>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</si>
  <si>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</si>
  <si>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</si>
  <si>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</si>
  <si>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</si>
  <si>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</si>
  <si>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</si>
  <si>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</si>
  <si>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</si>
  <si>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</si>
  <si>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</si>
  <si>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</si>
  <si>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</si>
  <si>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</si>
  <si>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</si>
  <si>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</si>
  <si>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</si>
  <si>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</si>
  <si>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</si>
  <si>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</si>
  <si>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</si>
  <si>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</si>
  <si>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</si>
  <si>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</si>
  <si>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</si>
  <si>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</si>
  <si>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</si>
  <si>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</si>
  <si>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</si>
  <si>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</si>
  <si>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</si>
  <si>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</si>
  <si>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</si>
  <si>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</si>
  <si>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</si>
  <si>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</si>
  <si>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</si>
  <si>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</si>
  <si>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</si>
  <si>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</si>
  <si>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</si>
  <si>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</si>
  <si>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</si>
  <si>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</si>
  <si>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</si>
  <si>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</si>
  <si>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</si>
  <si>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</si>
  <si>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</si>
  <si>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</si>
  <si>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</si>
  <si>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</si>
  <si>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</si>
  <si>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</si>
  <si>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</si>
  <si>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</si>
  <si>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</si>
  <si>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</si>
  <si>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</si>
  <si>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</si>
  <si>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</si>
  <si>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</si>
  <si>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</si>
  <si>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</si>
  <si>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</si>
  <si>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</si>
  <si>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</si>
  <si>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</si>
  <si>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</si>
  <si>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</si>
  <si>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</si>
  <si>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</si>
  <si>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</si>
  <si>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</si>
  <si>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</si>
  <si>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</si>
  <si>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</si>
  <si>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</si>
  <si>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</si>
  <si>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</si>
  <si>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</si>
  <si>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</si>
  <si>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</si>
  <si>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</si>
  <si>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</si>
  <si>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</si>
  <si>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</si>
  <si>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</si>
  <si>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</si>
  <si>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</si>
  <si>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</si>
  <si>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</si>
  <si>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</si>
  <si>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</si>
  <si>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</si>
  <si>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</si>
  <si>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</si>
  <si>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</si>
  <si>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</si>
  <si>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</si>
  <si>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</si>
  <si>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</si>
  <si>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</si>
  <si>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</si>
  <si>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</si>
  <si>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</si>
  <si>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</si>
  <si>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</si>
  <si>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</si>
  <si>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</si>
  <si>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</si>
  <si>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</si>
  <si>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</si>
  <si>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</si>
  <si>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</si>
  <si>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</si>
  <si>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</si>
  <si>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</si>
  <si>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</si>
  <si>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</si>
  <si>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</si>
  <si>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</si>
  <si>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</si>
  <si>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</si>
  <si>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</si>
  <si>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</si>
  <si>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</si>
  <si>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</si>
  <si>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</si>
  <si>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</si>
  <si>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</si>
  <si>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</si>
  <si>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</si>
  <si>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</si>
  <si>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</si>
  <si>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</si>
  <si>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</si>
  <si>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</si>
  <si>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</si>
  <si>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</si>
  <si>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</si>
  <si>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</si>
  <si>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</si>
  <si>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</si>
  <si>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</si>
  <si>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</si>
  <si>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</si>
  <si>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</si>
  <si>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</si>
  <si>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</si>
  <si>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</si>
  <si>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</si>
  <si>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</si>
  <si>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</si>
  <si>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</si>
  <si>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</si>
  <si>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</si>
  <si>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</si>
  <si>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</si>
  <si>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</si>
  <si>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</si>
  <si>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</si>
  <si>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</si>
  <si>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</si>
  <si>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</si>
  <si>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</si>
  <si>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</si>
  <si>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</si>
  <si>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</si>
  <si>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</si>
  <si>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</si>
  <si>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</si>
  <si>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</si>
  <si>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</si>
  <si>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</si>
  <si>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</si>
  <si>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</si>
  <si>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</si>
  <si>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</si>
  <si>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</si>
  <si>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</si>
  <si>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</si>
  <si>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</si>
  <si>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</si>
  <si>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</si>
  <si>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</si>
  <si>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</si>
  <si>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</si>
  <si>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</si>
  <si>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</si>
  <si>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</si>
  <si>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</si>
  <si>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</si>
  <si>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</si>
  <si>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</si>
  <si>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</si>
  <si>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</si>
  <si>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</si>
  <si>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</si>
  <si>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</si>
  <si>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</si>
  <si>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</si>
  <si>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</si>
  <si>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</si>
  <si>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</si>
  <si>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</si>
  <si>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</si>
  <si>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</si>
  <si>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</si>
  <si>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</si>
  <si>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</si>
  <si>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</si>
  <si>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</si>
  <si>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</si>
  <si>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</si>
  <si>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</si>
  <si>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</si>
  <si>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</si>
  <si>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</si>
  <si>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</si>
  <si>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</si>
  <si>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</si>
  <si>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</si>
  <si>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</si>
  <si>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</si>
  <si>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</si>
  <si>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</si>
  <si>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</si>
  <si>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</si>
  <si>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</si>
  <si>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</si>
  <si>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</si>
  <si>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</si>
  <si>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</si>
  <si>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</si>
  <si>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</si>
  <si>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</si>
  <si>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</si>
  <si>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</si>
  <si>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</si>
  <si>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</si>
  <si>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</si>
  <si>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</si>
  <si>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</si>
  <si>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</si>
  <si>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</si>
  <si>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</si>
  <si>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</si>
  <si>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</si>
  <si>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</si>
  <si>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</si>
  <si>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</si>
  <si>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</si>
  <si>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</si>
  <si>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</si>
  <si>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</si>
  <si>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</si>
  <si>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</si>
  <si>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</si>
  <si>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</si>
  <si>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</si>
  <si>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</si>
  <si>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</si>
  <si>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</si>
  <si>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</si>
  <si>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</si>
  <si>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</si>
  <si>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</si>
  <si>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</si>
  <si>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</si>
  <si>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</si>
  <si>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</si>
  <si>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</si>
  <si>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</si>
  <si>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</si>
  <si>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</si>
  <si>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</si>
  <si>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</si>
  <si>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</si>
  <si>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</si>
  <si>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</si>
  <si>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</si>
  <si>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</si>
  <si>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</si>
  <si>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</si>
  <si>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</si>
  <si>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</si>
  <si>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</si>
  <si>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</si>
  <si>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</si>
  <si>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</si>
  <si>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</si>
  <si>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</si>
  <si>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</si>
  <si>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</si>
  <si>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</si>
  <si>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</si>
  <si>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</si>
  <si>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</si>
  <si>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</si>
  <si>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</si>
  <si>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</si>
  <si>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</si>
  <si>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</si>
  <si>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</si>
  <si>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</si>
  <si>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</si>
  <si>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</si>
  <si>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</si>
  <si>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</si>
  <si>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</si>
  <si>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</si>
  <si>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</si>
  <si>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</si>
  <si>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</si>
  <si>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</si>
  <si>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</si>
  <si>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</si>
  <si>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</si>
  <si>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</si>
  <si>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</si>
  <si>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</si>
  <si>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</si>
  <si>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</si>
  <si>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</si>
  <si>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</si>
  <si>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</si>
  <si>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</si>
  <si>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</si>
  <si>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</si>
  <si>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</si>
  <si>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</si>
  <si>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</si>
  <si>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</si>
  <si>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</si>
  <si>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</si>
  <si>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</si>
  <si>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</si>
  <si>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</si>
  <si>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</si>
  <si>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</si>
  <si>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</si>
  <si>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</si>
  <si>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</si>
  <si>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</si>
  <si>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</si>
  <si>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</si>
  <si>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</si>
  <si>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</si>
  <si>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</si>
  <si>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</si>
  <si>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</si>
  <si>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</si>
  <si>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</si>
  <si>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</si>
  <si>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</si>
  <si>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</si>
  <si>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</si>
  <si>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</si>
  <si>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</si>
  <si>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</si>
  <si>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</si>
  <si>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</si>
  <si>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</si>
  <si>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</si>
  <si>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</si>
  <si>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</si>
  <si>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</si>
  <si>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</si>
  <si>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</si>
  <si>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</si>
  <si>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</si>
  <si>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</si>
  <si>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</si>
  <si>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</si>
  <si>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</si>
  <si>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</si>
  <si>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</si>
  <si>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</si>
  <si>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</si>
  <si>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</si>
  <si>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</si>
  <si>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</si>
  <si>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</si>
  <si>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</si>
  <si>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</si>
  <si>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</si>
  <si>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</si>
  <si>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</si>
  <si>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</si>
  <si>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</si>
  <si>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</si>
  <si>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</si>
  <si>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</si>
  <si>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</si>
  <si>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</si>
  <si>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</si>
  <si>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</si>
  <si>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</si>
  <si>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</si>
  <si>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</si>
  <si>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</si>
  <si>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</si>
  <si>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</si>
  <si>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</si>
  <si>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</si>
  <si>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</si>
  <si>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</si>
  <si>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</si>
  <si>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</si>
  <si>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</si>
  <si>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</si>
  <si>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</si>
  <si>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</si>
  <si>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</si>
  <si>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</si>
  <si>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</si>
  <si>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</si>
  <si>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</si>
  <si>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</si>
  <si>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</si>
  <si>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</si>
  <si>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</si>
  <si>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</si>
  <si>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</si>
  <si>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</si>
  <si>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</si>
  <si>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</si>
  <si>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</si>
  <si>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</si>
  <si>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</si>
  <si>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</si>
  <si>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</si>
  <si>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</si>
  <si>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</si>
  <si>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</si>
  <si>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</si>
  <si>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</si>
  <si>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</si>
  <si>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</si>
  <si>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</si>
  <si>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</si>
  <si>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</si>
  <si>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</si>
  <si>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</si>
  <si>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</si>
  <si>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</si>
  <si>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</si>
  <si>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</si>
  <si>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</si>
  <si>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</si>
  <si>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</si>
  <si>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</si>
  <si>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</si>
  <si>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</si>
  <si>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</si>
  <si>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</si>
  <si>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</si>
  <si>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</si>
  <si>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</si>
  <si>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</si>
  <si>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</si>
  <si>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</si>
  <si>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</si>
  <si>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</si>
  <si>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</si>
  <si>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</si>
  <si>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</si>
  <si>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</si>
  <si>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</si>
  <si>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</si>
  <si>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</si>
  <si>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</si>
  <si>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</si>
  <si>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</si>
  <si>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</si>
  <si>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</si>
  <si>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</si>
  <si>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</si>
  <si>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</si>
  <si>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</si>
  <si>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</si>
  <si>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</si>
  <si>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</si>
  <si>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</si>
  <si>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</si>
  <si>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</si>
  <si>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</si>
  <si>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</si>
  <si>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</si>
  <si>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</si>
  <si>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</si>
  <si>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</si>
  <si>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</si>
  <si>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</si>
  <si>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</si>
  <si>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</si>
  <si>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</si>
  <si>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</si>
  <si>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</si>
  <si>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</si>
  <si>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</si>
  <si>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</si>
  <si>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</si>
  <si>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</si>
  <si>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</si>
  <si>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</si>
  <si>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</si>
  <si>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</si>
  <si>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</si>
  <si>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</si>
  <si>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</si>
  <si>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</si>
  <si>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</si>
  <si>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</si>
  <si>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</si>
  <si>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</si>
  <si>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</si>
  <si>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</si>
  <si>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</si>
  <si>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</si>
  <si>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</si>
  <si>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</si>
  <si>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</si>
  <si>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</si>
  <si>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</si>
  <si>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</si>
  <si>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</si>
  <si>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</si>
  <si>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</si>
  <si>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</si>
  <si>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</si>
  <si>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</si>
  <si>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</si>
  <si>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</si>
  <si>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</si>
  <si>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</si>
  <si>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</si>
  <si>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</si>
  <si>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</si>
  <si>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</si>
  <si>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</si>
  <si>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</si>
  <si>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</si>
  <si>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</si>
  <si>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</si>
  <si>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</si>
  <si>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</si>
  <si>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</si>
  <si>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</si>
  <si>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</si>
  <si>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</si>
  <si>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</si>
  <si>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</si>
  <si>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</si>
  <si>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</si>
  <si>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</si>
  <si>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</si>
  <si>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</si>
  <si>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</si>
  <si>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</si>
  <si>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</si>
  <si>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</si>
  <si>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</si>
  <si>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</si>
  <si>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</si>
  <si>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</si>
  <si>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</si>
  <si>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</si>
  <si>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</si>
  <si>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</si>
  <si>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</si>
  <si>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</si>
  <si>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</si>
  <si>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</si>
  <si>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</si>
  <si>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</si>
  <si>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</si>
  <si>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</si>
  <si>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</si>
  <si>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</si>
  <si>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</si>
  <si>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</si>
  <si>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</si>
  <si>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</si>
  <si>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</si>
  <si>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</si>
  <si>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</si>
  <si>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</si>
  <si>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</si>
  <si>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</si>
  <si>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</si>
  <si>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</si>
  <si>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</si>
  <si>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</si>
  <si>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</si>
  <si>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</si>
  <si>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</si>
  <si>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</si>
  <si>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</si>
  <si>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</si>
  <si>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</si>
  <si>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</si>
  <si>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</si>
  <si>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</si>
  <si>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</si>
  <si>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</si>
  <si>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</si>
  <si>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</si>
  <si>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</si>
  <si>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</si>
  <si>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</si>
  <si>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</si>
  <si>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</si>
  <si>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</si>
  <si>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</si>
  <si>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</si>
  <si>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</si>
  <si>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</si>
  <si>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</si>
  <si>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</si>
  <si>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</si>
  <si>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</si>
  <si>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</si>
  <si>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</si>
  <si>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</si>
  <si>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</si>
  <si>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</si>
  <si>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</si>
  <si>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</si>
  <si>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</si>
  <si>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</si>
  <si>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</si>
  <si>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</si>
  <si>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</si>
  <si>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</si>
  <si>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</si>
  <si>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</si>
  <si>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</si>
  <si>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</si>
  <si>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</si>
  <si>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</si>
  <si>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</si>
  <si>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</si>
  <si>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</si>
  <si>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</si>
  <si>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</si>
  <si>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</si>
  <si>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</si>
  <si>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</si>
  <si>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</si>
  <si>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</si>
  <si>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</si>
  <si>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</si>
  <si>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</si>
  <si>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</si>
  <si>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</si>
  <si>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</si>
  <si>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</si>
  <si>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</si>
  <si>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</si>
  <si>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</si>
  <si>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</si>
  <si>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</si>
  <si>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</si>
  <si>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</si>
  <si>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</si>
  <si>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</si>
  <si>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</si>
  <si>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</si>
  <si>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</si>
  <si>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</si>
  <si>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</si>
  <si>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</si>
  <si>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</si>
  <si>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</si>
  <si>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</si>
  <si>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</si>
  <si>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</si>
  <si>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</si>
  <si>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</si>
  <si>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</si>
  <si>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</si>
  <si>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</si>
  <si>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</si>
  <si>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</si>
  <si>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</si>
  <si>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</si>
  <si>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</si>
  <si>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</si>
  <si>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</si>
  <si>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</si>
  <si>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</si>
  <si>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</si>
  <si>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</si>
  <si>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</si>
  <si>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</si>
  <si>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</si>
  <si>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</si>
  <si>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</si>
  <si>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</si>
  <si>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</si>
  <si>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</si>
  <si>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</si>
  <si>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</si>
  <si>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</si>
  <si>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</si>
  <si>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</si>
  <si>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</si>
  <si>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</si>
  <si>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</si>
  <si>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</si>
  <si>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</si>
  <si>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</si>
  <si>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</si>
  <si>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</si>
  <si>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</si>
  <si>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</si>
  <si>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</si>
  <si>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</si>
  <si>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</si>
  <si>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</si>
  <si>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</si>
  <si>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</si>
  <si>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</si>
  <si>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</si>
  <si>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</si>
  <si>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</si>
  <si>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</si>
  <si>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</si>
  <si>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</si>
  <si>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</si>
  <si>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</si>
  <si>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</si>
  <si>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</si>
  <si>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</si>
  <si>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</si>
  <si>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</si>
  <si>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</si>
  <si>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</si>
  <si>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</si>
  <si>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</si>
  <si>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</si>
  <si>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</si>
  <si>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</si>
  <si>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</si>
  <si>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</si>
  <si>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</si>
  <si>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</si>
  <si>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</si>
  <si>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</si>
  <si>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</si>
  <si>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</si>
  <si>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</si>
  <si>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</si>
  <si>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</si>
  <si>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</si>
  <si>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</si>
  <si>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</si>
  <si>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</si>
  <si>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</si>
  <si>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</si>
  <si>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</si>
  <si>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</si>
  <si>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</si>
  <si>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</si>
  <si>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</si>
  <si>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</si>
  <si>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</si>
  <si>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</si>
  <si>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</si>
  <si>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</si>
  <si>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</si>
  <si>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</si>
  <si>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</si>
  <si>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</si>
  <si>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</si>
  <si>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</si>
  <si>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</si>
  <si>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</si>
  <si>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</si>
  <si>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</si>
  <si>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</si>
  <si>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</si>
  <si>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</si>
  <si>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</si>
  <si>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</si>
  <si>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</si>
  <si>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</si>
  <si>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</si>
  <si>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</si>
  <si>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</si>
  <si>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</si>
  <si>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</si>
  <si>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</si>
  <si>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</si>
  <si>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</si>
  <si>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</si>
  <si>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</si>
  <si>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</si>
  <si>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</si>
  <si>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</si>
  <si>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</si>
  <si>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</si>
  <si>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</si>
  <si>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</si>
  <si>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</si>
  <si>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</si>
  <si>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</si>
  <si>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</si>
  <si>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</si>
  <si>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</si>
  <si>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</si>
  <si>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</si>
  <si>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</si>
  <si>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</si>
  <si>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</si>
  <si>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</si>
  <si>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</si>
  <si>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</si>
  <si>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</si>
  <si>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</si>
  <si>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</si>
  <si>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</si>
  <si>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</si>
  <si>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</si>
  <si>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</si>
  <si>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</si>
  <si>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</si>
  <si>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</si>
  <si>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</si>
  <si>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</si>
  <si>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</si>
  <si>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</si>
  <si>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</si>
  <si>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</si>
  <si>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</si>
  <si>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</si>
  <si>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</si>
  <si>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</si>
  <si>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</si>
  <si>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</si>
  <si>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</si>
  <si>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</si>
  <si>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</si>
  <si>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</si>
  <si>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</si>
  <si>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</si>
  <si>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</si>
  <si>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</si>
  <si>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</si>
  <si>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</si>
  <si>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</si>
  <si>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</si>
  <si>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</si>
  <si>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</si>
  <si>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</si>
  <si>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</si>
  <si>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</si>
  <si>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</si>
  <si>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</si>
  <si>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</si>
  <si>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</si>
  <si>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</si>
  <si>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</si>
  <si>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</si>
  <si>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</si>
  <si>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</si>
  <si>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</si>
  <si>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</si>
  <si>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</si>
  <si>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</si>
  <si>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</si>
  <si>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</si>
  <si>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</si>
  <si>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</si>
  <si>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</si>
  <si>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</si>
  <si>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</si>
  <si>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</si>
  <si>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</si>
  <si>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</si>
  <si>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</si>
  <si>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</si>
  <si>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</si>
  <si>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</si>
  <si>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</si>
  <si>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</si>
  <si>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</si>
  <si>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</si>
  <si>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</si>
  <si>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</si>
  <si>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</si>
  <si>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</si>
  <si>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</si>
  <si>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</si>
  <si>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</si>
  <si>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</si>
  <si>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</si>
  <si>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</si>
  <si>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</si>
  <si>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</si>
  <si>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</si>
  <si>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</si>
  <si>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</si>
  <si>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</si>
  <si>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</si>
  <si>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</si>
  <si>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</si>
  <si>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</si>
  <si>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</si>
  <si>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</si>
  <si>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</si>
  <si>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</si>
  <si>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</si>
  <si>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</si>
  <si>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</si>
  <si>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</si>
  <si>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</si>
  <si>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</si>
  <si>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</si>
  <si>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</si>
  <si>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</si>
  <si>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</si>
  <si>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</si>
  <si>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</si>
  <si>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</si>
  <si>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</si>
  <si>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</si>
  <si>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</si>
  <si>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</si>
  <si>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</si>
  <si>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</si>
  <si>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</si>
  <si>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</si>
  <si>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</si>
  <si>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</si>
  <si>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</si>
  <si>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</si>
  <si>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</si>
  <si>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</si>
  <si>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</si>
  <si>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</si>
  <si>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</si>
  <si>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</si>
  <si>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</si>
  <si>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</si>
  <si>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</si>
  <si>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</si>
  <si>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</si>
  <si>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</si>
  <si>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</si>
  <si>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</si>
  <si>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</si>
  <si>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</si>
  <si>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</si>
  <si>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</si>
  <si>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</si>
  <si>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</si>
  <si>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</si>
  <si>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</si>
  <si>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</si>
  <si>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</si>
  <si>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</si>
  <si>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</si>
  <si>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</si>
  <si>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</si>
  <si>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</si>
  <si>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</si>
  <si>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</si>
  <si>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</si>
  <si>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</si>
  <si>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</si>
  <si>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</si>
  <si>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</si>
  <si>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</si>
  <si>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</si>
  <si>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</si>
  <si>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</si>
  <si>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</si>
  <si>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</si>
  <si>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</si>
  <si>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</si>
  <si>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</si>
  <si>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</si>
  <si>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</si>
  <si>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</si>
  <si>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</si>
  <si>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</si>
  <si>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</si>
  <si>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</si>
  <si>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</si>
  <si>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</si>
  <si>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</si>
  <si>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</si>
  <si>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</si>
  <si>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</si>
  <si>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</si>
  <si>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</si>
  <si>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</si>
  <si>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</si>
  <si>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</si>
  <si>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</si>
  <si>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</si>
  <si>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</si>
  <si>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</si>
  <si>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</si>
  <si>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</si>
  <si>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</si>
  <si>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</si>
  <si>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</si>
  <si>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</si>
  <si>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</si>
  <si>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</si>
  <si>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</si>
  <si>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</si>
  <si>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</si>
  <si>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</si>
  <si>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</si>
  <si>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</si>
  <si>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</si>
  <si>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</si>
  <si>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</si>
  <si>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</si>
  <si>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</si>
  <si>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</si>
  <si>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</si>
  <si>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</si>
  <si>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</si>
  <si>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</si>
  <si>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</si>
  <si>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</si>
  <si>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</si>
  <si>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</si>
  <si>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</si>
  <si>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</si>
  <si>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</si>
  <si>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</si>
  <si>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</si>
  <si>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</si>
  <si>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</si>
  <si>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</si>
  <si>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</si>
  <si>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</si>
  <si>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</si>
  <si>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</si>
  <si>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</si>
  <si>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</si>
  <si>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</si>
  <si>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</si>
  <si>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</si>
  <si>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</si>
  <si>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</si>
  <si>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</si>
  <si>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</si>
  <si>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</si>
  <si>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</si>
  <si>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</si>
  <si>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</si>
  <si>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</si>
  <si>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</si>
  <si>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</si>
  <si>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</si>
  <si>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</si>
  <si>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</si>
  <si>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</si>
  <si>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</si>
  <si>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</si>
  <si>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</si>
  <si>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</si>
  <si>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</si>
  <si>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</si>
  <si>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</si>
  <si>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</si>
  <si>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</si>
  <si>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</si>
  <si>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</si>
  <si>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</si>
  <si>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</si>
  <si>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</si>
  <si>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</si>
  <si>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</si>
  <si>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</si>
  <si>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</si>
  <si>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</si>
  <si>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</si>
  <si>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</si>
  <si>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</si>
  <si>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</si>
  <si>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</si>
  <si>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</si>
  <si>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</si>
  <si>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</si>
  <si>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</si>
  <si>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</si>
  <si>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</si>
  <si>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</si>
  <si>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</si>
  <si>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</si>
  <si>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</si>
  <si>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</si>
  <si>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</si>
  <si>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</si>
  <si>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</si>
  <si>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</si>
  <si>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</si>
  <si>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</si>
  <si>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</si>
  <si>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</si>
  <si>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</si>
  <si>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</si>
  <si>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</si>
  <si>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</si>
  <si>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</si>
  <si>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</si>
  <si>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</si>
  <si>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</si>
  <si>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</si>
  <si>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</si>
  <si>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</si>
  <si>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</si>
  <si>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</si>
  <si>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</si>
  <si>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</si>
  <si>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</si>
  <si>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</si>
  <si>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</si>
  <si>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</si>
  <si>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</si>
  <si>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</si>
  <si>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</si>
  <si>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</si>
  <si>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</si>
  <si>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</si>
  <si>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</si>
  <si>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</si>
  <si>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</si>
  <si>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</si>
  <si>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</si>
  <si>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</si>
  <si>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</si>
  <si>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</si>
  <si>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</si>
  <si>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</si>
  <si>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</si>
  <si>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</si>
  <si>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</si>
  <si>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</si>
  <si>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</si>
  <si>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</si>
  <si>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</si>
  <si>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</si>
  <si>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</si>
  <si>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</si>
  <si>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</si>
  <si>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</si>
  <si>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</si>
  <si>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</si>
  <si>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</si>
  <si>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</si>
  <si>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</si>
  <si>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</si>
  <si>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</si>
  <si>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</si>
  <si>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</si>
  <si>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</si>
  <si>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</si>
  <si>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</si>
  <si>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</si>
  <si>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</si>
  <si>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</si>
  <si>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</si>
  <si>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</si>
  <si>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</si>
  <si>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</si>
  <si>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</si>
  <si>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</si>
  <si>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</si>
  <si>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</si>
  <si>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</si>
  <si>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</si>
  <si>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</si>
  <si>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</si>
  <si>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</si>
  <si>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</si>
  <si>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</si>
  <si>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</si>
  <si>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</si>
  <si>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</si>
  <si>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</si>
  <si>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</si>
  <si>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</si>
  <si>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</si>
  <si>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</si>
  <si>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</si>
  <si>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</si>
  <si>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</si>
  <si>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</si>
  <si>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</si>
  <si>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</si>
  <si>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</si>
  <si>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</si>
  <si>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</si>
  <si>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</si>
  <si>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</si>
  <si>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</si>
  <si>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</si>
  <si>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</si>
  <si>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</si>
  <si>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</si>
  <si>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</si>
  <si>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</si>
  <si>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</si>
  <si>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</si>
  <si>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</si>
  <si>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</si>
  <si>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</si>
  <si>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</si>
  <si>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</si>
  <si>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</si>
  <si>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</si>
  <si>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</si>
  <si>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</si>
  <si>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</si>
  <si>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</si>
  <si>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</si>
  <si>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</si>
  <si>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</si>
  <si>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</si>
  <si>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</si>
  <si>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</si>
  <si>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</si>
  <si>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</si>
  <si>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</si>
  <si>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</si>
  <si>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</si>
  <si>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</si>
  <si>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</si>
  <si>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</si>
  <si>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</si>
  <si>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</si>
  <si>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</si>
  <si>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</si>
  <si>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</si>
  <si>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</si>
  <si>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</si>
  <si>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</si>
  <si>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</si>
  <si>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</si>
  <si>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</si>
  <si>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</si>
  <si>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</si>
  <si>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</si>
  <si>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</si>
  <si>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</si>
  <si>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</si>
  <si>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</si>
  <si>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</si>
  <si>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</si>
  <si>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</si>
  <si>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</si>
  <si>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</si>
  <si>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</si>
  <si>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</si>
  <si>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</si>
  <si>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</si>
  <si>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</si>
  <si>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</si>
  <si>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</si>
  <si>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</si>
  <si>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</si>
  <si>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</si>
  <si>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</si>
  <si>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</si>
  <si>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</si>
  <si>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</si>
  <si>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</si>
  <si>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</si>
  <si>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</si>
  <si>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</si>
  <si>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</si>
  <si>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</si>
  <si>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</si>
  <si>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</si>
  <si>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</si>
  <si>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</si>
  <si>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</si>
  <si>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</si>
  <si>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</si>
  <si>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</si>
  <si>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</si>
  <si>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</si>
  <si>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</si>
  <si>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</si>
  <si>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</si>
  <si>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</si>
  <si>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</si>
  <si>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</si>
  <si>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</si>
  <si>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</si>
  <si>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</si>
  <si>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</si>
  <si>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</si>
  <si>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</si>
  <si>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</si>
  <si>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</si>
  <si>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</si>
  <si>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</si>
  <si>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</si>
  <si>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</si>
  <si>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</si>
  <si>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</si>
  <si>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</si>
  <si>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</si>
  <si>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</si>
  <si>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</si>
  <si>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</si>
  <si>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</si>
  <si>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</si>
  <si>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</si>
  <si>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</si>
  <si>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</si>
  <si>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</si>
  <si>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</si>
  <si>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</si>
  <si>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</si>
  <si>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</si>
  <si>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</si>
  <si>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</si>
  <si>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</si>
  <si>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</si>
  <si>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</si>
  <si>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</si>
  <si>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</si>
  <si>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</si>
  <si>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</si>
  <si>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</si>
  <si>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</si>
  <si>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</si>
  <si>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</si>
  <si>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</si>
  <si>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</si>
  <si>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</si>
  <si>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</si>
  <si>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</si>
  <si>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</si>
  <si>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</si>
  <si>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</si>
  <si>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</si>
  <si>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</si>
  <si>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</si>
  <si>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</si>
  <si>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</si>
  <si>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</si>
  <si>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</si>
  <si>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</si>
  <si>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</si>
  <si>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</si>
  <si>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</si>
  <si>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</si>
  <si>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</si>
  <si>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</si>
  <si>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</si>
  <si>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</si>
  <si>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</si>
  <si>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</si>
  <si>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</si>
  <si>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</si>
  <si>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</si>
  <si>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</si>
  <si>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</si>
  <si>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</si>
  <si>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</si>
  <si>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</si>
  <si>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</si>
  <si>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</si>
  <si>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</si>
  <si>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</si>
  <si>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</si>
  <si>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</si>
  <si>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</si>
  <si>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</si>
  <si>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</si>
  <si>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</si>
  <si>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</si>
  <si>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</si>
  <si>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</si>
  <si>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</si>
  <si>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</si>
  <si>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</si>
  <si>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</si>
  <si>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</si>
  <si>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</si>
  <si>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</si>
  <si>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</si>
  <si>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</si>
  <si>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</si>
  <si>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</si>
  <si>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</si>
  <si>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</si>
  <si>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</si>
  <si>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</si>
  <si>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</si>
  <si>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</si>
  <si>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</si>
  <si>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</si>
  <si>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</si>
  <si>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</si>
  <si>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</si>
  <si>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</si>
  <si>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</si>
  <si>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</si>
  <si>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</si>
  <si>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</si>
  <si>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</si>
  <si>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</si>
  <si>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</si>
  <si>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</si>
  <si>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</si>
  <si>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</si>
  <si>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</si>
  <si>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</si>
  <si>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</si>
  <si>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</si>
  <si>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</si>
  <si>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</si>
  <si>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</si>
  <si>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</si>
  <si>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</si>
  <si>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</si>
  <si>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</si>
  <si>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</si>
  <si>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</si>
  <si>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</si>
  <si>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</si>
  <si>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</si>
  <si>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</si>
  <si>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</si>
  <si>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</si>
  <si>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</si>
  <si>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</si>
  <si>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</si>
  <si>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</si>
  <si>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</si>
  <si>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</si>
  <si>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</si>
  <si>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</si>
  <si>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</si>
  <si>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</si>
  <si>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</si>
  <si>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</si>
  <si>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</si>
  <si>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</si>
  <si>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</si>
  <si>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</si>
  <si>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</si>
  <si>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</si>
  <si>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</si>
  <si>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</si>
  <si>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</si>
  <si>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</si>
  <si>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</si>
  <si>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</si>
  <si>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</si>
  <si>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</si>
  <si>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</si>
  <si>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</si>
  <si>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</si>
  <si>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</si>
  <si>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</si>
  <si>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</si>
  <si>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</si>
  <si>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</si>
  <si>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</si>
  <si>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</si>
  <si>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</si>
  <si>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</si>
  <si>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</si>
  <si>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</si>
  <si>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</si>
  <si>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</si>
  <si>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</si>
  <si>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</si>
  <si>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</si>
  <si>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</si>
  <si>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</si>
  <si>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</si>
  <si>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</si>
  <si>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</si>
  <si>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</si>
  <si>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</si>
  <si>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</si>
  <si>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</si>
  <si>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</si>
  <si>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</si>
  <si>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</si>
  <si>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</si>
  <si>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</si>
  <si>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</si>
  <si>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</si>
  <si>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</si>
  <si>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</si>
  <si>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</si>
  <si>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</si>
  <si>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</si>
  <si>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</si>
  <si>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</si>
  <si>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</si>
  <si>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</si>
  <si>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</si>
  <si>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</si>
  <si>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</si>
  <si>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</si>
  <si>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</si>
  <si>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</si>
  <si>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</si>
  <si>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</si>
  <si>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</si>
  <si>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</si>
  <si>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</si>
  <si>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</si>
  <si>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</si>
  <si>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</si>
  <si>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</si>
  <si>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</si>
  <si>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</si>
  <si>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</si>
  <si>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</si>
  <si>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</si>
  <si>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</si>
  <si>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</si>
  <si>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</si>
  <si>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</si>
  <si>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</si>
  <si>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</si>
  <si>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</si>
  <si>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</si>
  <si>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</si>
  <si>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</si>
  <si>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</si>
  <si>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</si>
  <si>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</si>
  <si>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</si>
  <si>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</si>
  <si>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</si>
  <si>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</si>
  <si>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</si>
  <si>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</si>
  <si>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</si>
  <si>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</si>
  <si>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</si>
  <si>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</si>
  <si>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</si>
  <si>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</si>
  <si>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</si>
  <si>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</si>
  <si>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</si>
  <si>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</si>
  <si>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</si>
  <si>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</si>
  <si>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</si>
  <si>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</si>
  <si>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</si>
  <si>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</si>
  <si>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</si>
  <si>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</si>
  <si>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</si>
  <si>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</si>
  <si>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</si>
  <si>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</si>
  <si>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</si>
  <si>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</si>
  <si>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</si>
  <si>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</si>
  <si>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</si>
  <si>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</si>
  <si>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</si>
  <si>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</si>
  <si>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</si>
  <si>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</si>
  <si>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</si>
  <si>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</si>
  <si>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</si>
  <si>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</si>
  <si>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</si>
  <si>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</si>
  <si>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</si>
  <si>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</si>
  <si>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</si>
  <si>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</si>
  <si>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</si>
  <si>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</si>
  <si>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</si>
  <si>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</si>
  <si>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</si>
  <si>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</si>
  <si>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</si>
  <si>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</si>
  <si>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</si>
  <si>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</si>
  <si>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</si>
  <si>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</si>
  <si>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</si>
  <si>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</si>
  <si>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</si>
  <si>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</si>
  <si>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</si>
  <si>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</si>
  <si>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</si>
  <si>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</si>
  <si>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</si>
  <si>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</si>
  <si>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</si>
  <si>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</si>
  <si>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</si>
  <si>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</si>
  <si>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</si>
  <si>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</si>
  <si>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</si>
  <si>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</si>
  <si>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</si>
  <si>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</si>
  <si>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</si>
  <si>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</si>
  <si>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</si>
  <si>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</si>
  <si>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</si>
  <si>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</si>
  <si>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</si>
  <si>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</si>
  <si>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</si>
  <si>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</si>
  <si>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</si>
  <si>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</si>
  <si>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</si>
  <si>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</si>
  <si>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</si>
  <si>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</si>
  <si>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</si>
  <si>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</si>
  <si>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</si>
  <si>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</si>
  <si>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</si>
  <si>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</si>
  <si>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</si>
  <si>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</si>
  <si>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</si>
  <si>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</si>
  <si>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</si>
  <si>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</si>
  <si>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</si>
  <si>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</si>
  <si>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</si>
  <si>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</si>
  <si>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</si>
  <si>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</si>
  <si>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</si>
  <si>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</si>
  <si>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</si>
  <si>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</si>
  <si>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</si>
  <si>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</si>
  <si>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</si>
  <si>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</si>
  <si>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</si>
  <si>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</si>
  <si>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</si>
  <si>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</si>
  <si>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</si>
  <si>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</si>
  <si>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</si>
  <si>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</si>
  <si>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</si>
  <si>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</si>
  <si>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</si>
  <si>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</si>
  <si>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</si>
  <si>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</si>
  <si>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</si>
  <si>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</si>
  <si>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</si>
  <si>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</si>
  <si>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</si>
  <si>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</si>
  <si>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</si>
  <si>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</si>
  <si>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</si>
  <si>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</si>
  <si>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</si>
  <si>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</si>
  <si>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</si>
  <si>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</si>
  <si>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</si>
  <si>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</si>
  <si>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</si>
  <si>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</si>
  <si>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</si>
  <si>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</si>
  <si>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</si>
  <si>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</si>
  <si>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</si>
  <si>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</si>
  <si>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</si>
  <si>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</si>
  <si>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</si>
  <si>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</si>
  <si>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</si>
  <si>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</si>
  <si>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</si>
  <si>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</si>
  <si>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</si>
  <si>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</si>
  <si>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</si>
  <si>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</si>
  <si>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</si>
  <si>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</si>
  <si>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</si>
  <si>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</si>
  <si>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</si>
  <si>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</si>
  <si>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</si>
  <si>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</si>
  <si>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</si>
  <si>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</si>
  <si>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</si>
  <si>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</si>
  <si>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</si>
  <si>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</si>
  <si>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</si>
  <si>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</si>
  <si>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</si>
  <si>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</si>
  <si>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</si>
  <si>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</si>
  <si>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</si>
  <si>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</si>
  <si>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</si>
  <si>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</si>
  <si>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</si>
  <si>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</si>
  <si>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</si>
  <si>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</si>
  <si>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</si>
  <si>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</si>
  <si>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</si>
  <si>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</si>
  <si>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</si>
  <si>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</si>
  <si>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</si>
  <si>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</si>
  <si>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</si>
  <si>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</si>
  <si>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</si>
  <si>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</si>
  <si>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</si>
  <si>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</si>
  <si>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</si>
  <si>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</si>
  <si>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</si>
  <si>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</si>
  <si>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</si>
  <si>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</si>
  <si>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</si>
  <si>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</si>
  <si>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</si>
  <si>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</si>
  <si>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</si>
  <si>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</si>
  <si>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</si>
  <si>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</si>
  <si>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</si>
  <si>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</si>
  <si>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</si>
  <si>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</si>
  <si>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</si>
  <si>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</si>
  <si>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</si>
  <si>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</si>
  <si>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</si>
  <si>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</si>
  <si>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</si>
  <si>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</si>
  <si>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</si>
  <si>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</si>
  <si>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</si>
  <si>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</si>
  <si>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</si>
  <si>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</si>
  <si>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</si>
  <si>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</si>
  <si>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</si>
  <si>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</si>
  <si>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</si>
  <si>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</si>
  <si>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</si>
  <si>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</si>
  <si>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</si>
  <si>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</si>
  <si>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</si>
  <si>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</si>
  <si>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</si>
  <si>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</si>
  <si>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</si>
  <si>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</si>
  <si>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</si>
  <si>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</si>
  <si>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</si>
  <si>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</si>
  <si>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</si>
  <si>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</si>
  <si>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</si>
  <si>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</si>
  <si>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</si>
  <si>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</si>
  <si>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</si>
  <si>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</si>
  <si>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</si>
  <si>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</si>
  <si>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</si>
  <si>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</si>
  <si>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</si>
  <si>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</si>
  <si>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</si>
  <si>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</si>
  <si>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</si>
  <si>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</si>
  <si>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</si>
  <si>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</si>
  <si>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</si>
  <si>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</si>
  <si>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</si>
  <si>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</si>
  <si>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</si>
  <si>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</si>
  <si>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</si>
  <si>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</si>
  <si>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</si>
  <si>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</si>
  <si>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</si>
  <si>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</si>
  <si>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</si>
  <si>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</si>
  <si>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</si>
  <si>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</si>
  <si>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</si>
  <si>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</si>
  <si>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</si>
  <si>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</si>
  <si>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</si>
  <si>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</si>
  <si>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</si>
  <si>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</si>
  <si>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</si>
  <si>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</si>
  <si>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</si>
  <si>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</si>
  <si>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</si>
  <si>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</si>
  <si>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</si>
  <si>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</si>
  <si>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</si>
  <si>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</si>
  <si>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</si>
  <si>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</si>
  <si>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</si>
  <si>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</si>
  <si>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</si>
  <si>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</si>
  <si>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</si>
  <si>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</si>
  <si>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</si>
  <si>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</si>
  <si>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</si>
  <si>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</si>
  <si>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</si>
  <si>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</si>
  <si>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</si>
  <si>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</si>
  <si>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</si>
  <si>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</si>
  <si>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</si>
  <si>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</si>
  <si>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</si>
  <si>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</si>
  <si>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</si>
  <si>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</si>
  <si>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</si>
  <si>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</si>
  <si>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</si>
  <si>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</si>
  <si>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</si>
  <si>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</si>
  <si>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</si>
  <si>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</si>
  <si>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</si>
  <si>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</si>
  <si>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</si>
  <si>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</si>
  <si>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</si>
  <si>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</si>
  <si>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</si>
  <si>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</si>
  <si>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</si>
  <si>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</si>
  <si>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</si>
  <si>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</si>
  <si>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</si>
  <si>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</si>
  <si>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</si>
  <si>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</si>
  <si>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</si>
  <si>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</si>
  <si>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</si>
  <si>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</si>
  <si>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</si>
  <si>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</si>
  <si>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</si>
  <si>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</si>
  <si>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</si>
  <si>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</si>
  <si>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</si>
  <si>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</si>
  <si>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</si>
  <si>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</si>
  <si>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</si>
  <si>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</si>
  <si>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</si>
  <si>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</si>
  <si>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</si>
  <si>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</si>
  <si>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</si>
  <si>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</si>
  <si>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</si>
  <si>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</si>
  <si>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</si>
  <si>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</si>
  <si>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</si>
  <si>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</si>
  <si>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</si>
  <si>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</si>
  <si>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</si>
  <si>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</si>
  <si>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</si>
  <si>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</si>
  <si>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</si>
  <si>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</si>
  <si>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</si>
  <si>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</si>
  <si>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</si>
  <si>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</si>
  <si>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</si>
  <si>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</si>
  <si>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</si>
  <si>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</si>
  <si>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</si>
  <si>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</si>
  <si>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</si>
  <si>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</si>
  <si>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</si>
  <si>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</si>
  <si>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</si>
  <si>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</si>
  <si>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</si>
  <si>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</si>
  <si>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</si>
  <si>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</si>
  <si>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</si>
  <si>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</si>
  <si>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</si>
  <si>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</si>
  <si>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</si>
  <si>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</si>
  <si>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</si>
  <si>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</si>
  <si>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</si>
  <si>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</si>
  <si>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</si>
  <si>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</si>
  <si>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</si>
  <si>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</si>
  <si>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</si>
  <si>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</si>
  <si>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</si>
  <si>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</si>
  <si>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</si>
  <si>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</si>
  <si>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</si>
  <si>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</si>
  <si>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</si>
  <si>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</si>
  <si>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</si>
  <si>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</si>
  <si>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</si>
  <si>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</si>
  <si>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</si>
  <si>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</si>
  <si>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</si>
  <si>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</si>
  <si>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</si>
  <si>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</si>
  <si>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</si>
  <si>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</si>
  <si>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</si>
  <si>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</si>
  <si>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</si>
  <si>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</si>
  <si>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</si>
  <si>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</si>
  <si>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</si>
  <si>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</si>
  <si>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</si>
  <si>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</si>
  <si>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</si>
  <si>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</si>
  <si>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</si>
  <si>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</si>
  <si>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</si>
  <si>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</si>
  <si>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</si>
  <si>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</si>
  <si>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</si>
  <si>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</si>
  <si>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</si>
  <si>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</si>
  <si>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</si>
  <si>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</si>
  <si>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</si>
  <si>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</si>
  <si>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</si>
  <si>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</si>
  <si>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</si>
  <si>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</si>
  <si>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</si>
  <si>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</si>
  <si>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</si>
  <si>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</si>
  <si>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</si>
  <si>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</si>
  <si>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</si>
  <si>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</si>
  <si>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</si>
  <si>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</si>
  <si>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</si>
  <si>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</si>
  <si>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</si>
  <si>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</si>
  <si>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</si>
  <si>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</si>
  <si>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</si>
  <si>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</si>
  <si>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</si>
  <si>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</si>
  <si>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</si>
  <si>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</si>
  <si>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</si>
  <si>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</si>
  <si>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</si>
  <si>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</si>
  <si>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</si>
  <si>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</si>
  <si>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</si>
  <si>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</si>
  <si>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</si>
  <si>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</si>
  <si>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</si>
  <si>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</si>
  <si>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</si>
  <si>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</si>
  <si>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</si>
  <si>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</si>
  <si>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</si>
  <si>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</si>
  <si>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</si>
  <si>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</si>
  <si>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</si>
  <si>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</si>
  <si>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</si>
  <si>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</si>
  <si>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</si>
  <si>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</si>
  <si>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</si>
  <si>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</si>
  <si>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</si>
  <si>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</si>
  <si>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</si>
  <si>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</si>
  <si>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</si>
  <si>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</si>
  <si>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</si>
  <si>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</si>
  <si>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</si>
  <si>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</si>
  <si>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</si>
  <si>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</si>
  <si>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</si>
  <si>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</si>
  <si>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</si>
  <si>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</si>
  <si>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</si>
  <si>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</si>
  <si>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</si>
  <si>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</si>
  <si>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</si>
  <si>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</si>
  <si>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</si>
  <si>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</si>
  <si>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</si>
  <si>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</si>
  <si>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</si>
  <si>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</si>
  <si>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</si>
  <si>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</si>
  <si>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</si>
  <si>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</si>
  <si>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</si>
  <si>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</si>
  <si>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</si>
  <si>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</si>
  <si>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</si>
  <si>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</si>
  <si>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</si>
  <si>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</si>
  <si>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</si>
  <si>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</si>
  <si>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</si>
  <si>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</si>
  <si>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</si>
  <si>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</si>
  <si>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</si>
  <si>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</si>
  <si>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</si>
  <si>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</si>
  <si>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</si>
  <si>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</si>
  <si>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</si>
  <si>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</si>
  <si>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</si>
  <si>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</si>
  <si>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</si>
  <si>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</si>
  <si>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</si>
  <si>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</si>
  <si>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</si>
  <si>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</si>
  <si>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</si>
  <si>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</si>
  <si>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</si>
  <si>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</si>
  <si>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</si>
  <si>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</si>
  <si>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</si>
  <si>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</si>
  <si>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</si>
  <si>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</si>
  <si>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</si>
  <si>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</si>
  <si>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</si>
  <si>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</si>
  <si>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</si>
  <si>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</si>
  <si>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</si>
  <si>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</si>
  <si>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</si>
  <si>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</si>
  <si>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</si>
  <si>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</si>
  <si>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</si>
  <si>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</si>
  <si>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</si>
  <si>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</si>
  <si>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</si>
  <si>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</si>
  <si>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</si>
  <si>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</si>
  <si>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</si>
  <si>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</si>
  <si>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</si>
  <si>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</si>
  <si>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</si>
  <si>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</si>
  <si>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</si>
  <si>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</si>
  <si>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</si>
  <si>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</si>
  <si>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</si>
  <si>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</si>
  <si>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</si>
  <si>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</si>
  <si>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</si>
  <si>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</si>
  <si>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</si>
  <si>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</si>
  <si>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</si>
  <si>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</si>
  <si>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</si>
  <si>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</si>
  <si>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</si>
  <si>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</si>
  <si>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</si>
  <si>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</si>
  <si>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</si>
  <si>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</si>
  <si>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</si>
  <si>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</si>
  <si>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</si>
  <si>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</si>
  <si>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</si>
  <si>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</si>
  <si>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</si>
  <si>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</si>
  <si>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</si>
  <si>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</si>
  <si>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</si>
  <si>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</si>
  <si>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</si>
  <si>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</si>
  <si>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</si>
  <si>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</si>
  <si>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</si>
  <si>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</si>
  <si>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</si>
  <si>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</si>
  <si>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</si>
  <si>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</si>
  <si>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</si>
  <si>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</si>
  <si>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</si>
  <si>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</si>
  <si>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</si>
  <si>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</si>
  <si>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</si>
  <si>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</si>
  <si>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</si>
  <si>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</si>
  <si>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</si>
  <si>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</si>
  <si>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</si>
  <si>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</si>
  <si>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</si>
  <si>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</si>
  <si>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</si>
  <si>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</si>
  <si>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</si>
  <si>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</si>
  <si>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</si>
  <si>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</si>
  <si>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</si>
  <si>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</si>
  <si>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</si>
  <si>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</si>
  <si>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</si>
  <si>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</si>
  <si>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</si>
  <si>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</si>
  <si>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</si>
  <si>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</si>
  <si>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</si>
  <si>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</si>
  <si>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</si>
  <si>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</si>
  <si>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</si>
  <si>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</si>
  <si>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</si>
  <si>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</si>
  <si>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</si>
  <si>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</si>
  <si>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</si>
  <si>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</si>
  <si>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</si>
  <si>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</si>
  <si>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</si>
  <si>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</si>
  <si>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</si>
  <si>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</si>
  <si>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</si>
  <si>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</si>
  <si>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</si>
  <si>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</si>
  <si>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</si>
  <si>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</si>
  <si>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</si>
  <si>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</si>
  <si>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</si>
  <si>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</si>
  <si>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</si>
  <si>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</si>
  <si>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</si>
  <si>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</si>
  <si>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</si>
  <si>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</si>
  <si>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</si>
  <si>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</si>
  <si>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</si>
  <si>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</si>
  <si>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</si>
  <si>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</si>
  <si>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</si>
  <si>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</si>
  <si>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</si>
  <si>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</si>
  <si>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</si>
  <si>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</si>
  <si>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</si>
  <si>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</si>
  <si>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</si>
  <si>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</si>
  <si>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</si>
  <si>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</si>
  <si>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</si>
  <si>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</si>
  <si>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</si>
  <si>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</si>
  <si>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</si>
  <si>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</si>
  <si>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</si>
  <si>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</si>
  <si>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</si>
  <si>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</si>
  <si>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</si>
  <si>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</si>
  <si>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</si>
  <si>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</si>
  <si>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</si>
  <si>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</si>
  <si>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</si>
  <si>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</si>
  <si>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</si>
  <si>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</si>
  <si>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</si>
  <si>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</si>
  <si>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</si>
  <si>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</si>
  <si>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</si>
  <si>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</si>
  <si>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</si>
  <si>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</si>
  <si>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</si>
  <si>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</si>
  <si>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</si>
  <si>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</si>
  <si>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</si>
  <si>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</si>
  <si>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</si>
  <si>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</si>
  <si>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</si>
  <si>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</si>
  <si>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</si>
  <si>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</si>
  <si>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</si>
  <si>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</si>
  <si>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</si>
  <si>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</si>
  <si>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</si>
  <si>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</si>
  <si>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</si>
  <si>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</si>
  <si>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</si>
  <si>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</si>
  <si>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</si>
  <si>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</si>
  <si>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</si>
  <si>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</si>
  <si>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</si>
  <si>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</si>
  <si>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</si>
  <si>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</si>
  <si>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</si>
  <si>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</si>
  <si>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</si>
  <si>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</si>
  <si>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</si>
  <si>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</si>
  <si>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</si>
  <si>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</si>
  <si>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</si>
  <si>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</si>
  <si>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</si>
  <si>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</si>
  <si>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</si>
  <si>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</si>
  <si>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</si>
  <si>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</si>
  <si>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</si>
  <si>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</si>
  <si>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</si>
  <si>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</si>
  <si>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</si>
  <si>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</si>
  <si>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</si>
  <si>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</si>
  <si>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</si>
  <si>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</si>
  <si>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</si>
  <si>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</si>
  <si>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</si>
  <si>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</si>
  <si>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</si>
  <si>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</si>
  <si>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</si>
  <si>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</si>
  <si>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</si>
  <si>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</si>
  <si>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</si>
  <si>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</si>
  <si>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</si>
  <si>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</si>
  <si>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</si>
  <si>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</si>
  <si>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</si>
  <si>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</si>
  <si>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</si>
  <si>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</si>
  <si>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</si>
  <si>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</si>
  <si>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</si>
  <si>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</si>
  <si>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</si>
  <si>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</si>
  <si>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</si>
  <si>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</si>
  <si>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</si>
  <si>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</si>
  <si>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</si>
  <si>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</si>
  <si>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</si>
  <si>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</si>
  <si>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</si>
  <si>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</si>
  <si>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</si>
  <si>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</si>
  <si>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</si>
  <si>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</si>
  <si>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</si>
  <si>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</si>
  <si>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</si>
  <si>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</si>
  <si>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</si>
  <si>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</si>
  <si>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</si>
  <si>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</si>
  <si>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</si>
  <si>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</si>
  <si>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</si>
  <si>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</si>
  <si>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</si>
  <si>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</si>
  <si>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</si>
  <si>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</si>
  <si>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</si>
  <si>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</si>
  <si>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</si>
  <si>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</si>
  <si>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</si>
  <si>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</si>
  <si>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</si>
  <si>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</si>
  <si>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</si>
  <si>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</si>
  <si>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</si>
  <si>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</si>
  <si>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</si>
  <si>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</si>
  <si>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</si>
  <si>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</si>
  <si>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</si>
  <si>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</si>
  <si>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</si>
  <si>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</si>
  <si>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</si>
  <si>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</si>
  <si>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</si>
  <si>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</si>
  <si>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</si>
  <si>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</si>
  <si>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</si>
  <si>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</si>
  <si>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</si>
  <si>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</si>
  <si>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</si>
  <si>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</si>
  <si>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</si>
  <si>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</si>
  <si>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</si>
  <si>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</si>
  <si>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</si>
  <si>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</si>
  <si>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</si>
  <si>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</si>
  <si>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</si>
  <si>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</si>
  <si>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</si>
  <si>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</si>
  <si>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</si>
  <si>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</si>
  <si>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</si>
  <si>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</si>
  <si>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</si>
  <si>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</si>
  <si>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</si>
  <si>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</si>
  <si>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</si>
  <si>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</si>
  <si>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</si>
  <si>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</si>
  <si>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</si>
  <si>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</si>
  <si>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</si>
  <si>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</si>
  <si>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</si>
  <si>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</si>
  <si>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</si>
  <si>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</si>
  <si>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</si>
  <si>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</si>
  <si>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</si>
  <si>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</si>
  <si>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</si>
  <si>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</si>
  <si>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</si>
  <si>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</si>
  <si>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</si>
  <si>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</si>
  <si>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</si>
  <si>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</si>
  <si>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</si>
  <si>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</si>
  <si>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</si>
  <si>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</si>
  <si>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</si>
  <si>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</si>
  <si>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</si>
  <si>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</si>
  <si>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</si>
  <si>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</si>
  <si>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</si>
  <si>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</si>
  <si>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</si>
  <si>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</si>
  <si>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</si>
  <si>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</si>
  <si>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</si>
  <si>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</si>
  <si>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</si>
  <si>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</si>
  <si>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</si>
  <si>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</si>
  <si>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</si>
  <si>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</si>
  <si>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</si>
  <si>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</si>
  <si>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</si>
  <si>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</si>
  <si>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</si>
  <si>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</si>
  <si>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</si>
  <si>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</si>
  <si>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</si>
  <si>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</si>
  <si>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</si>
  <si>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</si>
  <si>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</si>
  <si>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</si>
  <si>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</si>
  <si>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</si>
  <si>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</si>
  <si>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</si>
  <si>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</si>
  <si>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</si>
  <si>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</si>
  <si>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</si>
  <si>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</si>
  <si>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</si>
  <si>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</si>
  <si>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</si>
  <si>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</si>
  <si>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</si>
  <si>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</si>
  <si>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</si>
  <si>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</si>
  <si>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</si>
  <si>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</si>
  <si>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</si>
  <si>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</si>
  <si>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</si>
  <si>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</si>
  <si>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</si>
  <si>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</si>
  <si>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</si>
  <si>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</si>
  <si>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</si>
  <si>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</si>
  <si>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</si>
  <si>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</si>
  <si>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</si>
  <si>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</si>
  <si>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</si>
  <si>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</si>
  <si>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</si>
  <si>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</si>
  <si>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</si>
  <si>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</si>
  <si>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</si>
  <si>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</si>
  <si>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</si>
  <si>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</si>
  <si>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</si>
  <si>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</si>
  <si>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</si>
  <si>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</si>
  <si>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</si>
  <si>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</si>
  <si>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</si>
  <si>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</si>
  <si>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</si>
  <si>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</si>
  <si>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</si>
  <si>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</si>
  <si>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</si>
  <si>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</si>
  <si>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</si>
  <si>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</si>
  <si>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</si>
  <si>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</si>
  <si>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</si>
  <si>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</si>
  <si>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</si>
  <si>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</si>
  <si>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</si>
  <si>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</si>
  <si>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</si>
  <si>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</si>
  <si>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</si>
  <si>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</si>
  <si>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</si>
  <si>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</si>
  <si>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</si>
  <si>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</si>
  <si>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</si>
  <si>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</si>
  <si>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</si>
  <si>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</si>
  <si>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</si>
  <si>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</si>
  <si>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</si>
  <si>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</si>
  <si>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</si>
  <si>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</si>
  <si>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</si>
  <si>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</si>
  <si>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</si>
  <si>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</si>
  <si>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</si>
  <si>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</si>
  <si>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</si>
  <si>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</si>
  <si>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</si>
  <si>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</si>
  <si>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</si>
  <si>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</si>
  <si>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</si>
  <si>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</si>
  <si>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</si>
  <si>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</si>
  <si>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</si>
  <si>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</si>
  <si>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</si>
  <si>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</si>
  <si>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</si>
  <si>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</si>
  <si>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</si>
  <si>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</si>
  <si>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</si>
  <si>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</si>
  <si>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</si>
  <si>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</si>
  <si>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</si>
  <si>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</si>
  <si>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</si>
  <si>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</si>
  <si>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</si>
  <si>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</si>
  <si>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</si>
  <si>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</si>
  <si>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</si>
  <si>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</si>
  <si>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</si>
  <si>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</si>
  <si>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</si>
  <si>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</si>
  <si>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</si>
  <si>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</si>
  <si>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</si>
  <si>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</si>
  <si>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</si>
  <si>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</si>
  <si>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</si>
  <si>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</si>
  <si>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</si>
  <si>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</si>
  <si>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</si>
  <si>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</si>
  <si>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</si>
  <si>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</si>
  <si>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</si>
  <si>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</si>
  <si>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</si>
  <si>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</si>
  <si>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</si>
  <si>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</si>
  <si>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</si>
  <si>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</si>
  <si>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</si>
  <si>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</si>
  <si>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</si>
  <si>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</si>
  <si>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</si>
  <si>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</si>
  <si>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</si>
  <si>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</si>
  <si>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</si>
  <si>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</si>
  <si>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</si>
  <si>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</si>
  <si>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</si>
  <si>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</si>
  <si>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</si>
  <si>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</si>
  <si>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</si>
  <si>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</si>
  <si>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</si>
  <si>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</si>
  <si>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</si>
  <si>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</si>
  <si>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</si>
  <si>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</si>
  <si>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</si>
  <si>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</si>
  <si>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</si>
  <si>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</si>
  <si>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</si>
  <si>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</si>
  <si>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</si>
  <si>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</si>
  <si>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</si>
  <si>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</si>
  <si>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</si>
  <si>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</si>
  <si>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</si>
  <si>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</si>
  <si>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</si>
  <si>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</si>
  <si>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</si>
  <si>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</si>
  <si>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</si>
  <si>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</si>
  <si>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</si>
  <si>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</si>
  <si>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</si>
  <si>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</si>
  <si>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</si>
  <si>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</si>
  <si>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</si>
  <si>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</si>
  <si>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</si>
  <si>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</si>
  <si>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</si>
  <si>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</si>
  <si>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</si>
  <si>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</si>
  <si>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</si>
  <si>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</si>
  <si>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</si>
  <si>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</si>
  <si>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</si>
  <si>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</si>
  <si>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</si>
  <si>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</si>
  <si>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</si>
  <si>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</si>
  <si>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</si>
  <si>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</si>
  <si>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</si>
  <si>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</si>
  <si>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</si>
  <si>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</si>
  <si>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</si>
  <si>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</si>
  <si>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</si>
  <si>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</si>
  <si>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</si>
  <si>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</si>
  <si>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</si>
  <si>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</si>
  <si>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</si>
  <si>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</si>
  <si>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</si>
  <si>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</si>
  <si>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</si>
  <si>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</si>
  <si>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</si>
  <si>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</si>
  <si>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</si>
  <si>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</si>
  <si>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</si>
  <si>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</si>
  <si>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</si>
  <si>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</si>
  <si>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</si>
  <si>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</si>
  <si>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</si>
  <si>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</si>
  <si>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</si>
  <si>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</si>
  <si>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</si>
  <si>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</si>
  <si>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</si>
  <si>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</si>
  <si>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</si>
  <si>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</si>
  <si>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</si>
  <si>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</si>
  <si>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</si>
  <si>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</si>
  <si>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</si>
  <si>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</si>
  <si>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</si>
  <si>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</si>
  <si>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</si>
  <si>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</si>
  <si>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</si>
  <si>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</si>
  <si>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</si>
  <si>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</si>
  <si>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</si>
  <si>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</si>
  <si>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</si>
  <si>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</si>
  <si>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</si>
  <si>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</si>
  <si>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</si>
  <si>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</si>
  <si>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</si>
  <si>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</si>
  <si>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</si>
  <si>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</si>
  <si>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</si>
  <si>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</si>
  <si>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</si>
  <si>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</si>
  <si>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</si>
  <si>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</si>
  <si>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</si>
  <si>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</si>
  <si>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</si>
  <si>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</si>
  <si>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</si>
  <si>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</si>
  <si>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</si>
  <si>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</si>
  <si>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</si>
  <si>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</si>
  <si>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</si>
  <si>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</si>
  <si>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</si>
  <si>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</si>
  <si>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</si>
  <si>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</si>
  <si>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</si>
  <si>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</si>
  <si>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</si>
  <si>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</si>
  <si>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</si>
  <si>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</si>
  <si>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</si>
  <si>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</si>
  <si>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</si>
  <si>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</si>
  <si>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</si>
  <si>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</si>
  <si>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</si>
  <si>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</si>
  <si>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</si>
  <si>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</si>
  <si>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</si>
  <si>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</si>
  <si>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</si>
  <si>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</si>
  <si>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</si>
  <si>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</si>
  <si>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</si>
  <si>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</si>
  <si>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</si>
  <si>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</si>
  <si>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</si>
  <si>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</si>
  <si>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</si>
  <si>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</si>
  <si>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</si>
  <si>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</si>
  <si>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</si>
  <si>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</si>
  <si>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</si>
  <si>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</si>
  <si>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</si>
  <si>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</si>
  <si>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</si>
  <si>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</si>
  <si>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</si>
  <si>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</si>
  <si>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</si>
  <si>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</si>
  <si>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</si>
  <si>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</si>
  <si>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</si>
  <si>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</si>
  <si>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</si>
  <si>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</si>
  <si>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</si>
  <si>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</si>
  <si>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</si>
  <si>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</si>
  <si>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</si>
  <si>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</si>
  <si>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</si>
  <si>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</si>
  <si>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</si>
  <si>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</si>
  <si>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</si>
  <si>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</si>
  <si>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</si>
  <si>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</si>
  <si>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</si>
  <si>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</si>
  <si>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</si>
  <si>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</si>
  <si>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</si>
  <si>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</si>
  <si>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</si>
  <si>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</si>
  <si>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</si>
  <si>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</si>
  <si>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</si>
  <si>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</si>
  <si>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</si>
  <si>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</si>
  <si>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</si>
  <si>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</si>
  <si>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</si>
  <si>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</si>
  <si>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</si>
  <si>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</si>
  <si>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</si>
  <si>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</si>
  <si>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</si>
  <si>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</si>
  <si>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</si>
  <si>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</si>
  <si>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</si>
  <si>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</si>
  <si>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</si>
  <si>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</si>
  <si>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</si>
  <si>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</si>
  <si>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</si>
  <si>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</si>
  <si>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</si>
  <si>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</si>
  <si>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</si>
  <si>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</si>
  <si>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</si>
  <si>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</si>
  <si>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</si>
  <si>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</si>
  <si>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</si>
  <si>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</si>
  <si>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</si>
  <si>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</si>
  <si>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</si>
  <si>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</si>
  <si>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</si>
  <si>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</si>
  <si>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</si>
  <si>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</si>
  <si>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</si>
  <si>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</si>
  <si>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</si>
  <si>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</si>
  <si>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</si>
  <si>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</si>
  <si>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</si>
  <si>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</si>
  <si>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</si>
  <si>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</si>
  <si>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</si>
  <si>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</si>
  <si>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</si>
  <si>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</si>
  <si>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</si>
  <si>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</si>
  <si>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</si>
  <si>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</si>
  <si>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</si>
  <si>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</si>
  <si>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</si>
  <si>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</si>
  <si>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</si>
  <si>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</si>
  <si>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</si>
  <si>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</si>
  <si>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</si>
  <si>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</si>
  <si>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</si>
  <si>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</si>
  <si>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</si>
  <si>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</si>
  <si>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</si>
  <si>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</si>
  <si>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</si>
  <si>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</si>
  <si>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</si>
  <si>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</si>
  <si>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</si>
  <si>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</si>
  <si>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</si>
  <si>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</si>
  <si>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</si>
  <si>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</si>
  <si>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</si>
  <si>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</si>
  <si>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</si>
  <si>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</si>
  <si>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</si>
  <si>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</si>
  <si>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</si>
  <si>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</si>
  <si>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</si>
  <si>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</si>
  <si>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</si>
  <si>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</si>
  <si>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</si>
  <si>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</si>
  <si>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</si>
  <si>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</si>
  <si>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</si>
  <si>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</si>
  <si>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</si>
  <si>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</si>
  <si>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</si>
  <si>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</si>
  <si>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</si>
  <si>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</si>
  <si>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</si>
  <si>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</si>
  <si>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</si>
  <si>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</si>
  <si>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</si>
  <si>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</si>
  <si>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</si>
  <si>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</si>
  <si>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</si>
  <si>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</si>
  <si>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</si>
  <si>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</si>
  <si>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</si>
  <si>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</si>
  <si>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</si>
  <si>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</si>
  <si>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</si>
  <si>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</si>
  <si>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</si>
  <si>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</si>
  <si>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</si>
  <si>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</si>
  <si>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</si>
  <si>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</si>
  <si>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</si>
  <si>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</si>
  <si>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</si>
  <si>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</si>
  <si>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</si>
  <si>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</si>
  <si>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</si>
  <si>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</si>
  <si>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</si>
  <si>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</si>
  <si>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</si>
  <si>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</si>
  <si>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</si>
  <si>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</si>
  <si>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</si>
  <si>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</si>
  <si>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</si>
  <si>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</si>
  <si>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</si>
  <si>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</si>
  <si>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</si>
  <si>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</si>
  <si>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</si>
  <si>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</si>
  <si>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</si>
  <si>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</si>
  <si>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</si>
  <si>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</si>
  <si>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</si>
  <si>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</si>
  <si>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</si>
  <si>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</si>
  <si>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</si>
  <si>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</si>
  <si>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</si>
  <si>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</si>
  <si>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</si>
  <si>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</si>
  <si>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</si>
  <si>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</si>
  <si>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</si>
  <si>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</si>
  <si>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</si>
  <si>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</si>
  <si>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</si>
  <si>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</si>
  <si>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</si>
  <si>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</si>
  <si>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</si>
  <si>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</si>
  <si>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</si>
  <si>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</si>
  <si>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</si>
  <si>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</si>
  <si>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</si>
  <si>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</si>
  <si>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</si>
  <si>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</si>
  <si>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</si>
  <si>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</si>
  <si>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</si>
  <si>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</si>
  <si>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</si>
  <si>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</si>
  <si>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</si>
  <si>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</si>
  <si>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</si>
  <si>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</si>
  <si>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</si>
  <si>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</si>
  <si>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</si>
  <si>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</si>
  <si>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</si>
  <si>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</si>
  <si>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</si>
  <si>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</si>
  <si>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</si>
  <si>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</si>
  <si>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</si>
  <si>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</si>
  <si>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</si>
  <si>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</si>
  <si>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</si>
  <si>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</si>
  <si>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</si>
  <si>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</si>
  <si>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</si>
  <si>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</si>
  <si>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</si>
  <si>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</si>
  <si>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</si>
  <si>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</si>
  <si>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</si>
  <si>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</si>
  <si>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</si>
  <si>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</si>
  <si>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</si>
  <si>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</si>
  <si>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</si>
  <si>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</si>
  <si>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</si>
  <si>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</si>
  <si>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</si>
  <si>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</si>
  <si>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</si>
  <si>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</si>
  <si>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</si>
  <si>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</si>
  <si>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</si>
  <si>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</si>
  <si>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</si>
  <si>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</si>
  <si>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</si>
  <si>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</si>
  <si>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</si>
  <si>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</si>
  <si>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</si>
  <si>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</si>
  <si>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</si>
  <si>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</si>
  <si>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</si>
  <si>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</si>
  <si>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</si>
  <si>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</si>
  <si>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</si>
  <si>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</si>
  <si>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</si>
  <si>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</si>
  <si>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</si>
  <si>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</si>
  <si>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</si>
  <si>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</si>
  <si>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</si>
  <si>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</si>
  <si>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</si>
  <si>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</si>
  <si>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</si>
  <si>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</si>
  <si>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</si>
  <si>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</si>
  <si>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</si>
  <si>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</si>
  <si>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</si>
  <si>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</si>
  <si>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</si>
  <si>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</si>
  <si>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</si>
  <si>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</si>
  <si>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</si>
  <si>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</si>
  <si>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</si>
  <si>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</si>
  <si>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</si>
  <si>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</si>
  <si>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</si>
  <si>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</si>
  <si>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</si>
  <si>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</si>
  <si>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</si>
  <si>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</si>
  <si>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</si>
  <si>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</si>
  <si>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</si>
  <si>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</si>
  <si>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</si>
  <si>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</si>
  <si>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</si>
  <si>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</si>
  <si>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</si>
  <si>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</si>
  <si>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</si>
  <si>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</si>
  <si>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</si>
  <si>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</si>
  <si>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</si>
  <si>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</si>
  <si>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</si>
  <si>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</si>
  <si>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</si>
  <si>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</si>
  <si>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</si>
  <si>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</si>
  <si>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</si>
  <si>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</si>
  <si>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</si>
  <si>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</si>
  <si>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</si>
  <si>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</si>
  <si>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</si>
  <si>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</si>
  <si>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</si>
  <si>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</si>
  <si>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</si>
  <si>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</si>
  <si>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</si>
  <si>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</si>
  <si>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</si>
  <si>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</si>
  <si>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</si>
  <si>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</si>
  <si>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</si>
  <si>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</si>
  <si>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</si>
  <si>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</si>
  <si>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</si>
  <si>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</si>
  <si>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</si>
  <si>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</si>
  <si>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</si>
  <si>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</si>
  <si>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</si>
  <si>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</si>
  <si>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</si>
  <si>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</si>
  <si>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</si>
  <si>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</si>
  <si>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</si>
  <si>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</si>
  <si>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</si>
  <si>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</si>
  <si>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</si>
  <si>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</si>
  <si>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</si>
  <si>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</si>
  <si>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</si>
  <si>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</si>
  <si>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</si>
  <si>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</si>
  <si>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</si>
  <si>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</si>
  <si>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</si>
  <si>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</si>
  <si>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</si>
  <si>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</si>
  <si>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</si>
  <si>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</si>
  <si>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</si>
  <si>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</si>
  <si>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</si>
  <si>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</si>
  <si>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</si>
  <si>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</si>
  <si>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</si>
  <si>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</si>
  <si>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</si>
  <si>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</si>
  <si>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</si>
  <si>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</si>
  <si>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</si>
  <si>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</si>
  <si>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</si>
  <si>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</si>
  <si>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</si>
  <si>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</si>
  <si>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</si>
  <si>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</si>
  <si>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</si>
  <si>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</si>
  <si>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</si>
  <si>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</si>
  <si>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</si>
  <si>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</si>
  <si>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</si>
  <si>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</si>
  <si>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</si>
  <si>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</si>
  <si>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</si>
  <si>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</si>
  <si>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</si>
  <si>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</si>
  <si>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</si>
  <si>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</si>
  <si>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</si>
  <si>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</si>
  <si>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</si>
  <si>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</si>
  <si>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</si>
  <si>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</si>
  <si>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</si>
  <si>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</si>
  <si>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</si>
  <si>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</si>
  <si>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</si>
  <si>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</si>
  <si>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</si>
  <si>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</si>
  <si>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</si>
  <si>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</si>
  <si>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</si>
  <si>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</si>
  <si>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</si>
  <si>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</si>
  <si>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</si>
  <si>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</si>
  <si>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</si>
  <si>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</si>
  <si>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</si>
  <si>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</si>
  <si>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</si>
  <si>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</si>
  <si>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</si>
  <si>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</si>
  <si>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</si>
  <si>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</si>
  <si>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</si>
  <si>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</si>
  <si>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</si>
  <si>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</si>
  <si>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</si>
  <si>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</si>
  <si>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</si>
  <si>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</si>
  <si>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</si>
  <si>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</si>
  <si>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</si>
  <si>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</si>
  <si>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</si>
  <si>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</si>
  <si>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</si>
  <si>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</si>
  <si>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</si>
  <si>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</si>
  <si>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</si>
  <si>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</si>
  <si>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</si>
  <si>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</si>
  <si>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</si>
  <si>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</si>
  <si>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</si>
  <si>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</si>
  <si>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</si>
  <si>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</si>
  <si>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</si>
  <si>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</si>
  <si>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</si>
  <si>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</si>
  <si>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</si>
  <si>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</si>
  <si>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</si>
  <si>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</si>
  <si>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</si>
  <si>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</si>
  <si>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</si>
  <si>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</si>
  <si>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</si>
  <si>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</si>
  <si>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</si>
  <si>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</si>
  <si>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</si>
  <si>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</si>
  <si>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</si>
  <si>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</si>
  <si>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</si>
  <si>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</si>
  <si>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</si>
  <si>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</si>
  <si>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</si>
  <si>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</si>
  <si>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</si>
  <si>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</si>
  <si>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</si>
  <si>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</si>
  <si>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</si>
  <si>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</si>
  <si>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</si>
  <si>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</si>
  <si>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</si>
  <si>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</si>
  <si>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</si>
  <si>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</si>
  <si>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</si>
  <si>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</si>
  <si>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</si>
  <si>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</si>
  <si>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</si>
  <si>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</si>
  <si>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</si>
  <si>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</si>
  <si>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</si>
  <si>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</si>
  <si>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</si>
  <si>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</si>
  <si>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</si>
  <si>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</si>
  <si>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</si>
  <si>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</si>
  <si>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</si>
  <si>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</si>
  <si>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</si>
  <si>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</si>
  <si>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</si>
  <si>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</si>
  <si>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</si>
  <si>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</si>
  <si>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</si>
  <si>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</si>
  <si>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</si>
  <si>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</si>
  <si>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</si>
  <si>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</si>
  <si>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</si>
  <si>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</si>
  <si>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</si>
  <si>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</si>
  <si>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</si>
  <si>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</si>
  <si>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</si>
  <si>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</si>
  <si>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</si>
  <si>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</si>
  <si>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</si>
  <si>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</si>
  <si>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</si>
  <si>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</si>
  <si>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</si>
  <si>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</si>
  <si>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</si>
  <si>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</si>
  <si>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</si>
  <si>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</si>
  <si>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</si>
  <si>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</si>
  <si>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</si>
  <si>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</si>
  <si>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</si>
  <si>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</si>
  <si>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</si>
  <si>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</si>
  <si>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</si>
  <si>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</si>
  <si>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</si>
  <si>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</si>
  <si>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</si>
  <si>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</si>
  <si>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</si>
  <si>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</si>
  <si>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</si>
  <si>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</si>
  <si>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</si>
  <si>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</si>
  <si>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</si>
  <si>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</si>
  <si>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</si>
  <si>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</si>
  <si>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</si>
  <si>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</si>
  <si>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</si>
  <si>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</si>
  <si>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</si>
  <si>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</si>
  <si>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</si>
  <si>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</si>
  <si>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</si>
  <si>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</si>
  <si>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</si>
  <si>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</si>
  <si>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</si>
  <si>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</si>
  <si>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</si>
  <si>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</si>
  <si>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</si>
  <si>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</si>
  <si>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</si>
  <si>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</si>
  <si>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</si>
  <si>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</si>
  <si>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</si>
  <si>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</si>
  <si>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</si>
  <si>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</si>
  <si>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</si>
  <si>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</si>
  <si>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</si>
  <si>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</si>
  <si>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</si>
  <si>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</si>
  <si>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</si>
  <si>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</si>
  <si>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</si>
  <si>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</si>
  <si>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</si>
  <si>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</si>
  <si>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</si>
  <si>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</si>
  <si>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</si>
  <si>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</si>
  <si>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</si>
  <si>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</si>
  <si>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</si>
  <si>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</si>
  <si>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</si>
  <si>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</si>
  <si>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</si>
  <si>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</si>
  <si>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</si>
  <si>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</si>
  <si>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</si>
  <si>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</si>
  <si>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</si>
  <si>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</si>
  <si>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</si>
  <si>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</si>
  <si>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</si>
  <si>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</si>
  <si>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</si>
  <si>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</si>
  <si>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</si>
  <si>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</si>
  <si>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</si>
  <si>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</si>
  <si>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</si>
  <si>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</si>
  <si>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</si>
  <si>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</si>
  <si>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</si>
  <si>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</si>
  <si>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</si>
  <si>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</si>
  <si>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</si>
  <si>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</si>
  <si>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</si>
  <si>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</si>
  <si>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</si>
  <si>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</si>
  <si>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</si>
  <si>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</si>
  <si>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</si>
  <si>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</si>
  <si>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</si>
  <si>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</si>
  <si>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</si>
  <si>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</si>
  <si>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</si>
  <si>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</si>
  <si>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</si>
  <si>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</si>
  <si>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</si>
  <si>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</si>
  <si>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</si>
  <si>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</si>
  <si>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</si>
  <si>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</si>
  <si>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</si>
  <si>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</si>
  <si>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</si>
  <si>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</si>
  <si>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</si>
  <si>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</si>
  <si>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</si>
  <si>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</si>
  <si>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</si>
  <si>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</si>
  <si>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</si>
  <si>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</si>
  <si>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</si>
  <si>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</si>
  <si>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</si>
  <si>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</si>
  <si>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</si>
  <si>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</si>
  <si>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</si>
  <si>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</si>
  <si>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</si>
  <si>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</si>
  <si>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</si>
  <si>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</si>
  <si>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</si>
  <si>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</si>
  <si>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</si>
  <si>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</si>
  <si>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</si>
  <si>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</si>
  <si>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</si>
  <si>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</si>
  <si>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</si>
  <si>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</si>
  <si>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</si>
  <si>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</si>
  <si>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</si>
  <si>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</si>
  <si>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</si>
  <si>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</si>
  <si>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</si>
  <si>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</si>
  <si>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</si>
  <si>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</si>
  <si>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</si>
  <si>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</si>
  <si>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</si>
  <si>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</si>
  <si>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</si>
  <si>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</si>
  <si>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</si>
  <si>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</si>
  <si>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</si>
  <si>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</si>
  <si>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</si>
  <si>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</si>
  <si>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</si>
  <si>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</si>
  <si>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</si>
  <si>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</si>
  <si>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</si>
  <si>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</si>
  <si>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</si>
  <si>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</si>
  <si>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</si>
  <si>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</si>
  <si>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</si>
  <si>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</si>
  <si>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</si>
  <si>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</si>
  <si>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</si>
  <si>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</si>
  <si>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</si>
  <si>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</si>
  <si>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</si>
  <si>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</si>
  <si>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</si>
  <si>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</si>
  <si>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</si>
  <si>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</si>
  <si>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</si>
  <si>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</si>
  <si>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</si>
  <si>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</si>
  <si>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</si>
  <si>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</si>
  <si>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</si>
  <si>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</si>
  <si>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</si>
  <si>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</si>
  <si>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</si>
  <si>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</si>
  <si>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</si>
  <si>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</si>
  <si>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</si>
  <si>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</si>
  <si>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</si>
  <si>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</si>
  <si>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</si>
  <si>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</si>
  <si>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</si>
  <si>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</si>
  <si>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</si>
  <si>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</si>
  <si>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</si>
  <si>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</si>
  <si>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</si>
  <si>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</si>
  <si>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</si>
  <si>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</si>
  <si>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</si>
  <si>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</si>
  <si>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</si>
  <si>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</si>
  <si>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</si>
  <si>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</si>
  <si>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</si>
  <si>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</si>
  <si>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</si>
  <si>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</si>
  <si>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</si>
  <si>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</si>
  <si>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</si>
  <si>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</si>
  <si>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</si>
  <si>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</si>
  <si>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</si>
  <si>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</si>
  <si>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</si>
  <si>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</si>
  <si>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</si>
  <si>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</si>
  <si>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</si>
  <si>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</si>
  <si>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</si>
  <si>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</si>
  <si>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</si>
  <si>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</si>
  <si>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</si>
  <si>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</si>
  <si>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</si>
  <si>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</si>
  <si>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</si>
  <si>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</si>
  <si>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</si>
  <si>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</si>
  <si>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</si>
  <si>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</si>
  <si>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</si>
  <si>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</si>
  <si>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</si>
  <si>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</si>
  <si>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</si>
  <si>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</si>
  <si>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</si>
  <si>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</si>
  <si>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</si>
  <si>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</si>
  <si>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</si>
  <si>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</si>
  <si>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</si>
  <si>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</si>
  <si>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</si>
  <si>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</si>
  <si>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</si>
  <si>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</si>
  <si>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</si>
  <si>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</si>
  <si>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</si>
  <si>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</si>
  <si>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</si>
  <si>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</si>
  <si>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</si>
  <si>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</si>
  <si>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</si>
  <si>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</si>
  <si>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</si>
  <si>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</si>
  <si>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</si>
  <si>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</si>
  <si>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</si>
  <si>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</si>
  <si>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</si>
  <si>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</si>
  <si>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</si>
  <si>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</si>
  <si>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</si>
  <si>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</si>
  <si>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</si>
  <si>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</si>
  <si>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</si>
  <si>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</si>
  <si>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</si>
  <si>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</si>
  <si>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</si>
  <si>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</si>
  <si>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</si>
  <si>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</si>
  <si>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</si>
  <si>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</si>
  <si>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</si>
  <si>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</si>
  <si>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</si>
  <si>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</si>
  <si>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</si>
  <si>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</si>
  <si>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</si>
  <si>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</si>
  <si>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</si>
  <si>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</si>
  <si>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</si>
  <si>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</si>
  <si>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</si>
  <si>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</si>
  <si>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</si>
  <si>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</si>
  <si>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</si>
  <si>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</si>
  <si>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</si>
  <si>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</si>
  <si>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</si>
  <si>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</si>
  <si>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</si>
  <si>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</si>
  <si>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</si>
  <si>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</si>
  <si>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</si>
  <si>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</si>
  <si>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</si>
  <si>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</si>
  <si>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</si>
  <si>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</si>
  <si>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</si>
  <si>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</si>
  <si>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</si>
  <si>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</si>
  <si>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</si>
  <si>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</si>
  <si>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</si>
  <si>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</si>
  <si>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</si>
  <si>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</si>
  <si>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</si>
  <si>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</si>
  <si>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</si>
  <si>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</si>
  <si>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</si>
  <si>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</si>
  <si>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</si>
  <si>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</si>
  <si>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</si>
  <si>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</si>
  <si>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</si>
  <si>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</si>
  <si>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</si>
  <si>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</si>
  <si>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</si>
  <si>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</si>
  <si>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</si>
  <si>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</si>
  <si>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</si>
  <si>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</si>
  <si>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</si>
  <si>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</si>
  <si>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</si>
  <si>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</si>
  <si>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</si>
  <si>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</si>
  <si>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</si>
  <si>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</si>
  <si>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</si>
  <si>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</si>
  <si>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</si>
  <si>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</si>
  <si>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</si>
  <si>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</si>
  <si>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</si>
  <si>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</si>
  <si>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</si>
  <si>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</si>
  <si>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</si>
  <si>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</si>
  <si>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</si>
  <si>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</si>
  <si>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</si>
  <si>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</si>
  <si>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</si>
  <si>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</si>
  <si>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</si>
  <si>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</si>
  <si>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</si>
  <si>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</si>
  <si>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</si>
  <si>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</si>
  <si>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</si>
  <si>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</si>
  <si>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</si>
  <si>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</si>
  <si>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</si>
  <si>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</si>
  <si>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</si>
  <si>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</si>
  <si>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</si>
  <si>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</si>
  <si>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</si>
  <si>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</si>
  <si>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</si>
  <si>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</si>
  <si>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</si>
  <si>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</si>
  <si>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</si>
  <si>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</si>
  <si>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</si>
  <si>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</si>
  <si>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</si>
  <si>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</si>
  <si>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</si>
  <si>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</si>
  <si>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</si>
  <si>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</si>
  <si>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</si>
  <si>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</si>
  <si>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</si>
  <si>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</si>
  <si>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</si>
  <si>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</si>
  <si>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</si>
  <si>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</si>
  <si>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</si>
  <si>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</si>
  <si>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</si>
  <si>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</si>
  <si>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</si>
  <si>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</si>
  <si>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</si>
  <si>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</si>
  <si>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</si>
  <si>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</si>
  <si>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</si>
  <si>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</si>
  <si>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</si>
  <si>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</si>
  <si>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</si>
  <si>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</si>
  <si>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</si>
  <si>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</si>
  <si>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</si>
  <si>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</si>
  <si>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</si>
  <si>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</si>
  <si>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</si>
  <si>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</si>
  <si>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</si>
  <si>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</si>
  <si>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</si>
  <si>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</si>
  <si>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</si>
  <si>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</si>
  <si>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</si>
  <si>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</si>
  <si>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</si>
  <si>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</si>
  <si>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</si>
  <si>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</si>
  <si>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</si>
  <si>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</si>
  <si>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</si>
  <si>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</si>
  <si>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</si>
  <si>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</si>
  <si>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</si>
  <si>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</si>
  <si>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</si>
  <si>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</si>
  <si>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</si>
  <si>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</si>
  <si>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</si>
  <si>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</si>
  <si>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</si>
  <si>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</si>
  <si>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</si>
  <si>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</si>
  <si>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</si>
  <si>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</si>
  <si>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</si>
  <si>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</si>
  <si>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</si>
  <si>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</si>
  <si>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</si>
  <si>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</si>
  <si>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</si>
  <si>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</si>
  <si>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</si>
  <si>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</si>
  <si>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</si>
  <si>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</si>
  <si>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</si>
  <si>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</si>
  <si>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</si>
  <si>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</si>
  <si>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</si>
  <si>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</si>
  <si>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</si>
  <si>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</si>
  <si>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</si>
  <si>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</si>
  <si>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</si>
  <si>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</si>
  <si>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</si>
  <si>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</si>
  <si>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</si>
  <si>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</si>
  <si>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</si>
  <si>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</si>
  <si>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</si>
  <si>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</si>
  <si>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</si>
  <si>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</si>
  <si>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</si>
  <si>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</si>
  <si>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</si>
  <si>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</si>
  <si>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</si>
  <si>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</si>
  <si>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</si>
  <si>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</si>
  <si>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</si>
  <si>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</si>
  <si>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</si>
  <si>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</si>
  <si>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</si>
  <si>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</si>
  <si>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</si>
  <si>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</si>
  <si>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</si>
  <si>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</si>
  <si>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</si>
  <si>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</si>
  <si>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</si>
  <si>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</si>
  <si>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</si>
  <si>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</si>
  <si>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</si>
  <si>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</si>
  <si>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</si>
  <si>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</si>
  <si>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</si>
  <si>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</si>
  <si>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</si>
  <si>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</si>
  <si>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</si>
  <si>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</si>
  <si>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</si>
  <si>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</si>
  <si>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</si>
  <si>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</si>
  <si>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</si>
  <si>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</si>
  <si>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</si>
  <si>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</si>
  <si>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</si>
  <si>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</si>
  <si>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</si>
  <si>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</si>
  <si>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</si>
  <si>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</si>
  <si>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</si>
  <si>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</si>
  <si>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</si>
  <si>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</si>
  <si>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</si>
  <si>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</si>
  <si>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</si>
  <si>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</si>
  <si>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</si>
  <si>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</si>
  <si>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</si>
  <si>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</si>
  <si>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</si>
  <si>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</si>
  <si>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</si>
  <si>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</si>
  <si>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</si>
  <si>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</si>
  <si>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</si>
  <si>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</si>
  <si>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</si>
  <si>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</si>
  <si>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</si>
  <si>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</si>
  <si>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</si>
  <si>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</si>
  <si>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</si>
  <si>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</si>
  <si>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</si>
  <si>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</si>
  <si>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</si>
  <si>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</si>
  <si>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</si>
  <si>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</si>
  <si>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</si>
  <si>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</si>
  <si>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</si>
  <si>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</si>
  <si>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</si>
  <si>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</si>
  <si>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</si>
  <si>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</si>
  <si>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</si>
  <si>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</si>
  <si>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</si>
  <si>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</si>
  <si>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</si>
  <si>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</si>
  <si>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</si>
  <si>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</si>
  <si>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</si>
  <si>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</si>
  <si>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</si>
  <si>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</si>
  <si>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</si>
  <si>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</si>
  <si>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</si>
  <si>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</si>
  <si>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</si>
  <si>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</si>
  <si>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</si>
  <si>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</si>
  <si>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</si>
  <si>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</si>
  <si>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</si>
  <si>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</si>
  <si>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</si>
  <si>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</si>
  <si>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</si>
  <si>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</si>
  <si>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</si>
  <si>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</si>
  <si>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</si>
  <si>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</si>
  <si>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</si>
  <si>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</si>
  <si>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</si>
  <si>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</si>
  <si>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</si>
  <si>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</si>
  <si>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</si>
  <si>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</si>
  <si>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</si>
  <si>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</si>
  <si>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</si>
  <si>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</si>
  <si>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</si>
  <si>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</si>
  <si>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</si>
  <si>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</si>
  <si>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</si>
  <si>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</si>
  <si>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</si>
  <si>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</si>
  <si>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</si>
  <si>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</si>
  <si>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</si>
  <si>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</si>
  <si>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</si>
  <si>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</si>
  <si>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</si>
  <si>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</si>
  <si>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</si>
  <si>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</si>
  <si>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</si>
  <si>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</si>
  <si>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</si>
  <si>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</si>
  <si>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</si>
  <si>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</si>
  <si>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</si>
  <si>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</si>
  <si>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</si>
  <si>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</si>
  <si>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</si>
  <si>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</si>
  <si>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</si>
  <si>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</si>
  <si>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</si>
  <si>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</si>
  <si>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</si>
  <si>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</si>
  <si>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</si>
  <si>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</si>
  <si>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</si>
  <si>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</si>
  <si>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</si>
  <si>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</si>
  <si>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</si>
  <si>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</si>
  <si>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</si>
  <si>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</si>
  <si>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</si>
  <si>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</si>
  <si>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</si>
  <si>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</si>
  <si>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</si>
  <si>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</si>
  <si>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</si>
  <si>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</si>
  <si>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</si>
  <si>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</si>
  <si>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</si>
  <si>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</si>
  <si>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</si>
  <si>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</si>
  <si>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</si>
  <si>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</si>
  <si>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</si>
  <si>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</si>
  <si>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</si>
  <si>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</si>
  <si>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</si>
  <si>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</si>
  <si>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</si>
  <si>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</si>
  <si>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</si>
  <si>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</si>
  <si>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</si>
  <si>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</si>
  <si>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</si>
  <si>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</si>
  <si>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</si>
  <si>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</si>
  <si>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</si>
  <si>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</si>
  <si>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</si>
  <si>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</si>
  <si>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</si>
  <si>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</si>
  <si>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</si>
  <si>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</si>
  <si>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</si>
  <si>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</si>
  <si>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</si>
  <si>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</si>
  <si>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</si>
  <si>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</si>
  <si>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</si>
  <si>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</si>
  <si>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</si>
  <si>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</si>
  <si>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</si>
  <si>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</si>
  <si>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</si>
  <si>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</si>
  <si>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</si>
  <si>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</si>
  <si>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</si>
  <si>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</si>
  <si>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</si>
  <si>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</si>
  <si>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</si>
  <si>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</si>
  <si>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</si>
  <si>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</si>
  <si>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</si>
  <si>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</si>
  <si>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</si>
  <si>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</si>
  <si>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</si>
  <si>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</si>
  <si>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</si>
  <si>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</si>
  <si>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</si>
  <si>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</si>
  <si>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</si>
  <si>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</si>
  <si>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</si>
  <si>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</si>
  <si>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</si>
  <si>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</si>
  <si>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</si>
  <si>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</si>
  <si>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</si>
  <si>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</si>
  <si>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</si>
  <si>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</si>
  <si>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</si>
  <si>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</si>
  <si>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</si>
  <si>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</si>
  <si>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</si>
  <si>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</si>
  <si>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</si>
  <si>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</si>
  <si>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</si>
  <si>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</si>
  <si>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</si>
  <si>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</si>
  <si>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</si>
  <si>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</si>
  <si>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</si>
  <si>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</si>
  <si>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</si>
  <si>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</si>
  <si>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</si>
  <si>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</si>
  <si>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</si>
  <si>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</si>
  <si>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</si>
  <si>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</si>
  <si>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</si>
  <si>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</si>
  <si>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</si>
  <si>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</si>
  <si>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</si>
  <si>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</si>
  <si>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</si>
  <si>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</si>
  <si>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</si>
  <si>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</si>
  <si>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</si>
  <si>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</si>
  <si>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</si>
  <si>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</si>
  <si>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</si>
  <si>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</si>
  <si>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</si>
  <si>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</si>
  <si>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</si>
  <si>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</si>
  <si>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</si>
  <si>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</si>
  <si>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</si>
  <si>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</si>
  <si>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</si>
  <si>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</si>
  <si>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</si>
  <si>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</si>
  <si>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</si>
  <si>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</si>
  <si>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</si>
  <si>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</si>
  <si>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</si>
  <si>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</si>
  <si>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</si>
  <si>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</si>
  <si>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</si>
  <si>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</si>
  <si>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</si>
  <si>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</si>
  <si>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</si>
  <si>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</si>
  <si>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</si>
  <si>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</si>
  <si>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</si>
  <si>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</si>
  <si>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</si>
  <si>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</si>
  <si>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</si>
  <si>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</si>
  <si>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</si>
  <si>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</si>
  <si>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</si>
  <si>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</si>
  <si>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</si>
  <si>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</si>
  <si>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</si>
  <si>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</si>
  <si>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</si>
  <si>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</si>
  <si>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</si>
  <si>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</si>
  <si>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</si>
  <si>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</si>
  <si>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</si>
  <si>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</si>
  <si>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</si>
  <si>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</si>
  <si>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</si>
  <si>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</si>
  <si>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</si>
  <si>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</si>
  <si>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</si>
  <si>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</si>
  <si>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</si>
  <si>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</si>
  <si>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</si>
  <si>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</si>
  <si>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</si>
  <si>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</si>
  <si>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</si>
  <si>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</si>
  <si>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</si>
  <si>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</si>
  <si>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</si>
  <si>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</si>
  <si>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</si>
  <si>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</si>
  <si>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</si>
  <si>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</si>
  <si>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</si>
  <si>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</si>
  <si>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</si>
  <si>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</si>
  <si>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</si>
  <si>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</si>
  <si>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</si>
  <si>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</si>
  <si>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</si>
  <si>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</si>
  <si>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</si>
  <si>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</si>
  <si>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</si>
  <si>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</si>
  <si>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</si>
  <si>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</si>
  <si>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</si>
  <si>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</si>
  <si>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</si>
  <si>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</si>
  <si>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</si>
  <si>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</si>
  <si>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</si>
  <si>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</si>
  <si>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</si>
  <si>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</si>
  <si>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</si>
  <si>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</si>
  <si>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</si>
  <si>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</si>
  <si>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</si>
  <si>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</si>
  <si>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</si>
  <si>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</si>
  <si>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</si>
  <si>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</si>
  <si>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</si>
  <si>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</si>
  <si>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</si>
  <si>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</si>
  <si>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</si>
  <si>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</si>
  <si>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</si>
  <si>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</si>
  <si>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</si>
  <si>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</si>
  <si>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</si>
  <si>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</si>
  <si>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</si>
  <si>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</si>
  <si>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</si>
  <si>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</si>
  <si>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</si>
  <si>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</si>
  <si>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</si>
  <si>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</si>
  <si>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</si>
  <si>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</si>
  <si>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</si>
  <si>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</si>
  <si>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</si>
  <si>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</si>
  <si>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</si>
  <si>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</si>
  <si>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</si>
  <si>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</si>
  <si>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</si>
  <si>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</si>
  <si>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</si>
  <si>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</si>
  <si>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</si>
  <si>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</si>
  <si>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</si>
  <si>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</si>
  <si>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</si>
  <si>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</si>
  <si>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</si>
  <si>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</si>
  <si>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</si>
  <si>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</si>
  <si>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</si>
  <si>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</si>
  <si>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</si>
  <si>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</si>
  <si>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</si>
  <si>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</si>
  <si>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</si>
  <si>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</si>
  <si>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</si>
  <si>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</si>
  <si>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</si>
  <si>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</si>
  <si>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</si>
  <si>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</si>
  <si>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</si>
  <si>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</si>
  <si>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</si>
  <si>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</si>
  <si>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</si>
  <si>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</si>
  <si>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</si>
  <si>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</si>
  <si>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</si>
  <si>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</si>
  <si>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</si>
  <si>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</si>
  <si>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</si>
  <si>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</si>
  <si>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</si>
  <si>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</si>
  <si>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</si>
  <si>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</si>
  <si>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</si>
  <si>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</si>
  <si>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</si>
  <si>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</si>
  <si>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</si>
  <si>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</si>
  <si>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</si>
  <si>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</si>
  <si>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</si>
  <si>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</si>
  <si>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</si>
  <si>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</si>
  <si>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</si>
  <si>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</si>
  <si>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</si>
  <si>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</si>
  <si>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</si>
  <si>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</si>
  <si>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</si>
  <si>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</si>
  <si>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</si>
  <si>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</si>
  <si>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</si>
  <si>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</si>
  <si>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</si>
  <si>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</si>
  <si>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</si>
  <si>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</si>
  <si>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</si>
  <si>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</si>
  <si>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</si>
  <si>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</si>
  <si>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</si>
  <si>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</si>
  <si>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</si>
  <si>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</si>
  <si>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</si>
  <si>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</si>
  <si>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</si>
  <si>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</si>
  <si>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</si>
  <si>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</si>
  <si>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</si>
  <si>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</si>
  <si>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</si>
  <si>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</si>
  <si>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</si>
  <si>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</si>
  <si>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</si>
  <si>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</si>
  <si>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</si>
  <si>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</si>
  <si>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</si>
  <si>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</si>
  <si>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</si>
  <si>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</si>
  <si>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</si>
  <si>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</si>
  <si>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</si>
  <si>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</si>
  <si>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</si>
  <si>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</si>
  <si>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</si>
  <si>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</si>
  <si>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</si>
  <si>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</si>
  <si>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</si>
  <si>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</si>
  <si>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</si>
  <si>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</si>
  <si>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</si>
  <si>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</si>
  <si>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</si>
  <si>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</si>
  <si>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</si>
  <si>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</si>
  <si>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</si>
  <si>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</si>
  <si>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</si>
  <si>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</si>
  <si>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</si>
  <si>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</si>
  <si>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</si>
  <si>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</si>
  <si>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</si>
  <si>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</si>
  <si>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</si>
  <si>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</si>
  <si>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</si>
  <si>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</si>
  <si>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</si>
  <si>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</si>
  <si>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</si>
  <si>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</si>
  <si>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</si>
  <si>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</si>
  <si>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</si>
  <si>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</si>
  <si>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</si>
  <si>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</si>
  <si>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</si>
  <si>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</si>
  <si>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</si>
  <si>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</si>
  <si>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</si>
  <si>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</si>
  <si>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</si>
  <si>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</si>
  <si>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</si>
  <si>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</si>
  <si>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</si>
  <si>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</si>
  <si>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</si>
  <si>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</si>
  <si>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</si>
  <si>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</si>
  <si>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</si>
  <si>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</si>
  <si>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</si>
  <si>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</si>
  <si>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</si>
  <si>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</si>
  <si>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</si>
  <si>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</si>
  <si>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</si>
  <si>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</si>
  <si>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</si>
  <si>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</si>
  <si>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</si>
  <si>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</si>
  <si>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</si>
  <si>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</si>
  <si>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</si>
  <si>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</si>
  <si>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</si>
  <si>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</si>
  <si>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</si>
  <si>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</si>
  <si>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</si>
  <si>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</si>
  <si>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</si>
  <si>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</si>
  <si>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</si>
  <si>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</si>
  <si>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</si>
  <si>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</si>
  <si>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</si>
  <si>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</si>
  <si>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</si>
  <si>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</si>
  <si>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</si>
  <si>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</si>
  <si>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</si>
  <si>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</si>
  <si>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</si>
  <si>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</si>
  <si>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</si>
  <si>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</si>
  <si>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</si>
  <si>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</si>
  <si>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</si>
  <si>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</si>
  <si>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</si>
  <si>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</si>
  <si>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</si>
  <si>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</si>
  <si>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</si>
  <si>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</si>
  <si>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</si>
  <si>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</si>
  <si>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</si>
  <si>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</si>
  <si>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</si>
  <si>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</si>
  <si>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</si>
  <si>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</si>
  <si>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</si>
  <si>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</si>
  <si>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</si>
  <si>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</si>
  <si>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</si>
  <si>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</si>
  <si>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</si>
  <si>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</si>
  <si>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</si>
  <si>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</si>
  <si>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</si>
  <si>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</si>
  <si>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</si>
  <si>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</si>
  <si>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</si>
  <si>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</si>
  <si>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</si>
  <si>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</si>
  <si>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</si>
  <si>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</si>
  <si>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</si>
  <si>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</si>
  <si>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</si>
  <si>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</si>
  <si>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</si>
  <si>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</si>
  <si>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</si>
  <si>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</si>
  <si>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</si>
  <si>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</si>
  <si>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</si>
  <si>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</si>
  <si>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</si>
  <si>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</si>
  <si>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</si>
  <si>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</si>
  <si>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</si>
  <si>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</si>
  <si>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</si>
  <si>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</si>
  <si>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</si>
  <si>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</si>
  <si>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</si>
  <si>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</si>
  <si>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</si>
  <si>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</si>
  <si>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</si>
  <si>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</si>
  <si>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</si>
  <si>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</si>
  <si>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</si>
  <si>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</si>
  <si>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</si>
  <si>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</si>
  <si>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</si>
  <si>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</si>
  <si>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</si>
  <si>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</si>
  <si>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</si>
  <si>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</si>
  <si>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</si>
  <si>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</si>
  <si>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</si>
  <si>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</si>
  <si>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</si>
  <si>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</si>
  <si>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</si>
  <si>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</si>
  <si>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</si>
  <si>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</si>
  <si>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</si>
  <si>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</si>
  <si>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</si>
  <si>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</si>
  <si>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</si>
  <si>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</si>
  <si>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</si>
  <si>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</si>
  <si>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</si>
  <si>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</si>
  <si>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</si>
  <si>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</si>
  <si>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</si>
  <si>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</si>
  <si>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</si>
  <si>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</si>
  <si>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</si>
  <si>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</si>
  <si>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</si>
  <si>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</si>
  <si>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</si>
  <si>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</si>
  <si>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</si>
  <si>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</si>
  <si>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</si>
  <si>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</si>
  <si>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</si>
  <si>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</si>
  <si>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</si>
  <si>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</si>
  <si>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</si>
  <si>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</si>
  <si>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</si>
  <si>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</si>
  <si>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</si>
  <si>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</si>
  <si>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</si>
  <si>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</si>
  <si>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</si>
  <si>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</si>
  <si>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</si>
  <si>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</si>
  <si>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</si>
  <si>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</si>
  <si>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</si>
  <si>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</si>
  <si>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</si>
  <si>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</si>
  <si>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</si>
  <si>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</si>
  <si>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</si>
  <si>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</si>
  <si>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</si>
  <si>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</si>
  <si>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</si>
  <si>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</si>
  <si>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</si>
  <si>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</si>
  <si>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</si>
  <si>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</si>
  <si>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</si>
  <si>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</si>
  <si>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</si>
  <si>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</si>
  <si>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</si>
  <si>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</si>
  <si>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</si>
  <si>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</si>
  <si>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</si>
  <si>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</si>
  <si>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</si>
  <si>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</si>
  <si>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</si>
  <si>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</si>
  <si>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</si>
  <si>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</si>
  <si>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</si>
  <si>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</si>
  <si>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</si>
  <si>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</si>
  <si>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</si>
  <si>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</si>
  <si>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</si>
  <si>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</si>
  <si>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</si>
  <si>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</si>
  <si>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</si>
  <si>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</si>
  <si>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</si>
  <si>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</si>
  <si>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</si>
  <si>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</si>
  <si>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</si>
  <si>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</si>
  <si>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</si>
  <si>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</si>
  <si>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</si>
  <si>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</si>
  <si>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</si>
  <si>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</si>
  <si>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</si>
  <si>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</si>
  <si>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</si>
  <si>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</si>
  <si>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</si>
  <si>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</si>
  <si>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</si>
  <si>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</si>
  <si>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</si>
  <si>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</si>
  <si>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</si>
  <si>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</si>
  <si>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</si>
  <si>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</si>
  <si>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</si>
  <si>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</si>
  <si>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</si>
  <si>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</si>
  <si>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</si>
  <si>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</si>
  <si>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</si>
  <si>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</si>
  <si>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</si>
  <si>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</si>
  <si>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</si>
  <si>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</si>
  <si>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</si>
  <si>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</si>
  <si>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</si>
  <si>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</si>
  <si>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</si>
  <si>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</si>
  <si>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</si>
  <si>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</si>
  <si>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</si>
  <si>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</si>
  <si>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</si>
  <si>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</si>
  <si>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</si>
  <si>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</si>
  <si>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</si>
  <si>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</si>
  <si>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</si>
  <si>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</si>
  <si>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</si>
  <si>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</si>
  <si>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</si>
  <si>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</si>
  <si>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</si>
  <si>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</si>
  <si>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</si>
  <si>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</si>
  <si>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</si>
  <si>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</si>
  <si>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</si>
  <si>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</si>
  <si>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</si>
  <si>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</si>
  <si>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</si>
  <si>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</si>
  <si>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</si>
  <si>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</si>
  <si>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</si>
  <si>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</si>
  <si>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</si>
  <si>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</si>
  <si>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</si>
  <si>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</si>
  <si>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</si>
  <si>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</si>
  <si>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</si>
  <si>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</si>
  <si>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</si>
  <si>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</si>
  <si>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</si>
  <si>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</si>
  <si>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</si>
  <si>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</si>
  <si>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</si>
  <si>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</si>
  <si>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</si>
  <si>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</si>
  <si>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</si>
  <si>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</si>
  <si>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</si>
  <si>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</si>
  <si>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</si>
  <si>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</si>
  <si>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</si>
  <si>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</si>
  <si>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</si>
  <si>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</si>
  <si>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</si>
  <si>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</si>
  <si>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</si>
  <si>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</si>
  <si>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</si>
  <si>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</si>
  <si>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</si>
  <si>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</si>
  <si>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</si>
  <si>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</si>
  <si>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</si>
  <si>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</si>
  <si>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</si>
  <si>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</si>
  <si>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</si>
  <si>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</si>
  <si>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</si>
  <si>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</si>
  <si>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</si>
  <si>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</si>
  <si>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</si>
  <si>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</si>
  <si>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</si>
  <si>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</si>
  <si>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</si>
  <si>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</si>
  <si>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</si>
  <si>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</si>
  <si>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</si>
  <si>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</si>
  <si>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</si>
  <si>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</si>
  <si>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</si>
  <si>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</si>
  <si>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</si>
  <si>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</si>
  <si>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</si>
  <si>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</si>
  <si>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</si>
  <si>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</si>
  <si>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</si>
  <si>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</si>
  <si>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</si>
  <si>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</si>
  <si>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</si>
  <si>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</si>
  <si>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</si>
  <si>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</si>
  <si>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</si>
  <si>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</si>
  <si>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</si>
  <si>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</si>
  <si>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</si>
  <si>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</si>
  <si>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</si>
  <si>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</si>
  <si>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</si>
  <si>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</si>
  <si>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</si>
  <si>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</si>
  <si>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</si>
  <si>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</si>
  <si>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</si>
  <si>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</si>
  <si>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</si>
  <si>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</si>
  <si>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</si>
  <si>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</si>
  <si>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</si>
  <si>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</si>
  <si>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</si>
  <si>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</si>
  <si>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</si>
  <si>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</si>
  <si>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</si>
  <si>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</si>
  <si>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</si>
  <si>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</si>
  <si>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</si>
  <si>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</si>
  <si>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</si>
  <si>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</si>
  <si>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</si>
  <si>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</si>
  <si>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</si>
  <si>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</si>
  <si>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</si>
  <si>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</si>
  <si>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</si>
  <si>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</si>
  <si>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</si>
  <si>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</si>
  <si>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</si>
  <si>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</si>
  <si>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</si>
  <si>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</si>
  <si>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</si>
  <si>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</si>
  <si>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</si>
  <si>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</si>
  <si>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</si>
  <si>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</si>
  <si>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</si>
  <si>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</si>
  <si>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</si>
  <si>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</si>
  <si>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</si>
  <si>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</si>
  <si>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</si>
  <si>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</si>
  <si>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</si>
  <si>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</si>
  <si>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</si>
  <si>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</si>
  <si>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</si>
  <si>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</si>
  <si>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</si>
  <si>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</si>
  <si>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</si>
  <si>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</si>
  <si>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</si>
  <si>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</si>
  <si>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</si>
  <si>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</si>
  <si>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</si>
  <si>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</si>
  <si>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</si>
  <si>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</si>
  <si>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</si>
  <si>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</si>
  <si>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</si>
  <si>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</si>
  <si>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</si>
  <si>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</si>
  <si>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</si>
  <si>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</si>
  <si>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</si>
  <si>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</si>
  <si>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</si>
  <si>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</si>
  <si>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</si>
  <si>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</si>
  <si>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</si>
  <si>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</si>
  <si>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</si>
  <si>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</si>
  <si>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</si>
  <si>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</si>
  <si>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</si>
  <si>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</si>
  <si>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</si>
  <si>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</si>
  <si>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</si>
  <si>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</si>
  <si>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</si>
  <si>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</si>
  <si>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</si>
  <si>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</si>
  <si>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</si>
  <si>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</si>
  <si>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</si>
  <si>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</si>
  <si>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</si>
  <si>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</si>
  <si>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</si>
  <si>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</si>
  <si>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</si>
  <si>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</si>
  <si>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</si>
  <si>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</si>
  <si>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</si>
  <si>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</si>
  <si>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</si>
  <si>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</si>
  <si>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</si>
  <si>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</si>
  <si>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</si>
  <si>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</si>
  <si>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</si>
  <si>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</si>
  <si>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</si>
  <si>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</si>
  <si>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</si>
  <si>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</si>
  <si>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</si>
  <si>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</si>
  <si>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</si>
  <si>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</si>
  <si>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</si>
  <si>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</si>
  <si>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</si>
  <si>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</si>
  <si>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</si>
  <si>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</si>
  <si>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</si>
  <si>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</si>
  <si>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</si>
  <si>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</si>
  <si>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</si>
  <si>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</si>
  <si>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</si>
  <si>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</si>
  <si>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</si>
  <si>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</si>
  <si>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</si>
  <si>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</si>
  <si>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</si>
  <si>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</si>
  <si>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</si>
  <si>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</si>
  <si>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</si>
  <si>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</si>
  <si>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</si>
  <si>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</si>
  <si>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</si>
  <si>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</si>
  <si>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</si>
  <si>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</si>
  <si>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</si>
  <si>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</si>
  <si>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</si>
  <si>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</si>
  <si>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</si>
  <si>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</si>
  <si>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</si>
  <si>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</si>
  <si>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</si>
  <si>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</si>
  <si>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</si>
  <si>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</si>
  <si>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</si>
  <si>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</si>
  <si>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</si>
  <si>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</si>
  <si>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</si>
  <si>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</si>
  <si>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</si>
  <si>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</si>
  <si>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</si>
  <si>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</si>
  <si>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</si>
  <si>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</si>
  <si>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</si>
  <si>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</si>
  <si>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</si>
  <si>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</si>
  <si>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</si>
  <si>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</si>
  <si>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</si>
  <si>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</si>
  <si>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</si>
  <si>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</si>
  <si>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</si>
  <si>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</si>
  <si>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</si>
  <si>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</si>
  <si>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</si>
  <si>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</si>
  <si>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</si>
  <si>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</si>
  <si>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</si>
  <si>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</si>
  <si>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</si>
  <si>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</si>
  <si>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</si>
  <si>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</si>
  <si>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</si>
  <si>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</si>
  <si>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</si>
  <si>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</si>
  <si>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</si>
  <si>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</si>
  <si>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</si>
  <si>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</si>
  <si>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</si>
  <si>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</si>
  <si>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</si>
  <si>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</si>
  <si>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</si>
  <si>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</si>
  <si>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</si>
  <si>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</si>
  <si>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</si>
  <si>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</si>
  <si>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</si>
  <si>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</si>
  <si>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</si>
  <si>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</si>
  <si>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</si>
  <si>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</si>
  <si>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</si>
  <si>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</si>
  <si>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</si>
  <si>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</si>
  <si>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</si>
  <si>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</si>
  <si>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</si>
  <si>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</si>
  <si>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</si>
  <si>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</si>
  <si>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</si>
  <si>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</si>
  <si>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</si>
  <si>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</si>
  <si>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</si>
  <si>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</si>
  <si>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</si>
  <si>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</si>
  <si>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</si>
  <si>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</si>
  <si>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</si>
  <si>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</si>
  <si>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</si>
  <si>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</si>
  <si>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</si>
  <si>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</si>
  <si>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</si>
  <si>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</si>
  <si>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</si>
  <si>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</si>
  <si>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</si>
  <si>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</si>
  <si>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</si>
  <si>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</si>
  <si>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</si>
  <si>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</si>
  <si>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</si>
  <si>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</si>
  <si>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</si>
  <si>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</si>
  <si>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</si>
  <si>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</si>
  <si>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</si>
  <si>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</si>
  <si>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</si>
  <si>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</si>
  <si>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</si>
  <si>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</si>
  <si>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</si>
  <si>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</si>
  <si>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</si>
  <si>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</si>
  <si>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</si>
  <si>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</si>
  <si>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</si>
  <si>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</si>
  <si>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</si>
  <si>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</si>
  <si>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</si>
  <si>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</si>
  <si>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</si>
  <si>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</si>
  <si>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</si>
  <si>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</si>
  <si>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</si>
  <si>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</si>
  <si>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</si>
  <si>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</si>
  <si>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</si>
  <si>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</si>
  <si>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</si>
  <si>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</si>
  <si>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</si>
  <si>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</si>
  <si>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</si>
  <si>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</si>
  <si>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</si>
  <si>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</si>
  <si>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</si>
  <si>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</si>
  <si>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</si>
  <si>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</si>
  <si>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</si>
  <si>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</si>
  <si>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</si>
  <si>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</si>
  <si>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</si>
  <si>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</si>
  <si>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</si>
  <si>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</si>
  <si>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</si>
  <si>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</si>
  <si>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</si>
  <si>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</si>
  <si>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</si>
  <si>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</si>
  <si>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</si>
  <si>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</si>
  <si>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</si>
  <si>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</si>
  <si>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</si>
  <si>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</si>
  <si>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</si>
  <si>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</si>
  <si>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</si>
  <si>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</si>
  <si>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</si>
  <si>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</si>
  <si>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</si>
  <si>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</si>
  <si>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</si>
  <si>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</si>
  <si>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</si>
  <si>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</si>
  <si>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</si>
  <si>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</si>
  <si>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</si>
  <si>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</si>
  <si>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</si>
  <si>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</si>
  <si>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</si>
  <si>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</si>
  <si>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</si>
  <si>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</si>
  <si>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</si>
  <si>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</si>
  <si>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</si>
  <si>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</si>
  <si>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</si>
  <si>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</si>
  <si>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</si>
  <si>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</si>
  <si>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</si>
  <si>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</si>
  <si>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</si>
  <si>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</si>
  <si>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</si>
  <si>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</si>
  <si>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</si>
  <si>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</si>
  <si>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</si>
  <si>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</si>
  <si>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</si>
  <si>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</si>
  <si>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</si>
  <si>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</si>
  <si>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</si>
  <si>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</si>
  <si>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</si>
  <si>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</si>
  <si>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</si>
  <si>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</si>
  <si>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</si>
  <si>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</si>
  <si>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</si>
  <si>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</si>
  <si>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</si>
  <si>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</si>
  <si>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</si>
  <si>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</si>
  <si>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</si>
  <si>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</si>
  <si>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</si>
  <si>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</si>
  <si>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</si>
  <si>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</si>
  <si>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</si>
  <si>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</si>
  <si>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</si>
  <si>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</si>
  <si>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</si>
  <si>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</si>
  <si>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</si>
  <si>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</si>
  <si>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</si>
  <si>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</si>
  <si>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</si>
  <si>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</si>
  <si>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</si>
  <si>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</si>
  <si>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</si>
  <si>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</si>
  <si>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</si>
  <si>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</si>
  <si>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</si>
  <si>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</si>
  <si>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</si>
  <si>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</si>
  <si>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</si>
  <si>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</si>
  <si>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</si>
  <si>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</si>
  <si>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</si>
  <si>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</si>
  <si>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</si>
  <si>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</si>
  <si>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</si>
  <si>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</si>
  <si>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</si>
  <si>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</si>
  <si>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</si>
  <si>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</si>
  <si>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</si>
  <si>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</si>
  <si>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</si>
  <si>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</si>
  <si>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</si>
  <si>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</si>
  <si>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</si>
  <si>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</si>
  <si>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</si>
  <si>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</si>
  <si>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</si>
  <si>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</si>
  <si>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</si>
  <si>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</si>
  <si>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</si>
  <si>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</si>
  <si>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</si>
  <si>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</si>
  <si>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</si>
  <si>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</si>
  <si>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</si>
  <si>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</si>
  <si>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</si>
  <si>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</si>
  <si>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</si>
  <si>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</si>
  <si>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</si>
  <si>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</si>
  <si>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</si>
  <si>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</si>
  <si>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</si>
  <si>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</si>
  <si>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</si>
  <si>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</si>
  <si>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</si>
  <si>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</si>
  <si>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</si>
  <si>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</si>
  <si>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</si>
  <si>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</si>
  <si>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</si>
  <si>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</si>
  <si>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</si>
  <si>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</si>
  <si>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</si>
  <si>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</si>
  <si>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</si>
  <si>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</si>
  <si>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</si>
  <si>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</si>
  <si>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</si>
  <si>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</si>
  <si>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</si>
  <si>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</si>
  <si>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</si>
  <si>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</si>
  <si>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</si>
  <si>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</si>
  <si>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</si>
  <si>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</si>
  <si>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</si>
  <si>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</si>
  <si>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</si>
  <si>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</si>
  <si>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</si>
  <si>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</si>
  <si>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</si>
  <si>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</si>
  <si>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</si>
  <si>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</si>
  <si>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</si>
  <si>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</si>
  <si>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</si>
  <si>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</si>
  <si>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</si>
  <si>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</si>
  <si>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</si>
  <si>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</si>
  <si>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</si>
  <si>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</si>
  <si>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</si>
  <si>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</si>
  <si>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</si>
  <si>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</si>
  <si>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</si>
  <si>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</si>
  <si>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</si>
  <si>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</si>
  <si>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</si>
  <si>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</si>
  <si>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</si>
  <si>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</si>
  <si>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</si>
  <si>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</si>
  <si>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</si>
  <si>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</si>
  <si>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</si>
  <si>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</si>
  <si>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</si>
  <si>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</si>
  <si>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</si>
  <si>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</si>
  <si>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</si>
  <si>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</si>
  <si>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</si>
  <si>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</si>
  <si>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</si>
  <si>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</si>
  <si>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</si>
  <si>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</si>
  <si>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</si>
  <si>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</si>
  <si>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</si>
  <si>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</si>
  <si>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</si>
  <si>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</si>
  <si>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</si>
  <si>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</si>
  <si>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</si>
  <si>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</si>
  <si>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</si>
  <si>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</si>
  <si>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</si>
  <si>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</si>
  <si>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</si>
  <si>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</si>
  <si>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</si>
  <si>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</si>
  <si>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</si>
  <si>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</si>
  <si>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</si>
  <si>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</si>
  <si>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</si>
  <si>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</si>
  <si>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</si>
  <si>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</si>
  <si>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</si>
  <si>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</si>
  <si>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</si>
  <si>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</si>
  <si>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</si>
  <si>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</si>
  <si>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</si>
  <si>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</si>
  <si>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</si>
  <si>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</si>
  <si>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</si>
  <si>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</si>
  <si>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</si>
  <si>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</si>
  <si>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</si>
  <si>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</si>
  <si>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</si>
  <si>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</si>
  <si>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</si>
  <si>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</si>
  <si>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</si>
  <si>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</si>
  <si>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</si>
  <si>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</si>
  <si>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</si>
  <si>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</si>
  <si>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</si>
  <si>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</si>
  <si>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</si>
  <si>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</si>
  <si>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</si>
  <si>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</si>
  <si>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</si>
  <si>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</si>
  <si>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</si>
  <si>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</si>
  <si>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</si>
  <si>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</si>
  <si>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</si>
  <si>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</si>
  <si>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</si>
  <si>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</si>
  <si>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</si>
  <si>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</si>
  <si>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</si>
  <si>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</si>
  <si>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</si>
  <si>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</si>
  <si>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</si>
  <si>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</si>
  <si>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</si>
  <si>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</si>
  <si>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</si>
  <si>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</si>
  <si>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</si>
  <si>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</si>
  <si>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</si>
  <si>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</si>
  <si>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</si>
  <si>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</si>
  <si>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</si>
  <si>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</si>
  <si>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</si>
  <si>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</si>
  <si>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</si>
  <si>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</si>
  <si>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</si>
  <si>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</si>
  <si>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</si>
  <si>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</si>
  <si>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</si>
  <si>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</si>
  <si>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</si>
  <si>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</si>
  <si>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</si>
  <si>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</si>
  <si>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</si>
  <si>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</si>
  <si>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</si>
  <si>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</si>
  <si>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</si>
  <si>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</si>
  <si>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</si>
  <si>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</si>
  <si>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</si>
  <si>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</si>
  <si>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</si>
  <si>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</si>
  <si>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</si>
  <si>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</si>
  <si>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</si>
  <si>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</si>
  <si>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</si>
  <si>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</si>
  <si>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</si>
  <si>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</si>
  <si>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</si>
  <si>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</si>
  <si>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</si>
  <si>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</si>
  <si>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</si>
  <si>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</si>
  <si>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</si>
  <si>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</si>
  <si>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</si>
  <si>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</si>
  <si>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</si>
  <si>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</si>
  <si>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</si>
  <si>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</si>
  <si>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</si>
  <si>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</si>
  <si>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</si>
  <si>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</si>
  <si>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</si>
  <si>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</si>
  <si>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</si>
  <si>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</si>
  <si>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</si>
  <si>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</si>
  <si>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</si>
  <si>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</si>
  <si>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</si>
  <si>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</si>
  <si>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</si>
  <si>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</si>
  <si>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</si>
  <si>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</si>
  <si>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</si>
  <si>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</si>
  <si>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</si>
  <si>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</si>
  <si>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</si>
  <si>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</si>
  <si>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</si>
  <si>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</si>
  <si>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</si>
  <si>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</si>
  <si>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</si>
  <si>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</si>
  <si>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</si>
  <si>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</si>
  <si>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</si>
  <si>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</si>
  <si>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</si>
  <si>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</si>
  <si>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</si>
  <si>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</si>
  <si>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</si>
  <si>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</si>
  <si>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</si>
  <si>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</si>
  <si>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</si>
  <si>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</si>
  <si>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</si>
  <si>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</si>
  <si>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</si>
  <si>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</si>
  <si>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</si>
  <si>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</si>
  <si>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</si>
  <si>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</si>
  <si>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</si>
  <si>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</si>
  <si>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</si>
  <si>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</si>
  <si>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</si>
  <si>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</si>
  <si>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</si>
  <si>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</si>
  <si>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</si>
  <si>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</si>
  <si>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</si>
  <si>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</si>
  <si>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</si>
  <si>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</si>
  <si>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</si>
  <si>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</si>
  <si>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</si>
  <si>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</si>
  <si>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</si>
  <si>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</si>
  <si>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</si>
  <si>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</si>
  <si>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</si>
  <si>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</si>
  <si>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</si>
  <si>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</si>
  <si>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</si>
  <si>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</si>
  <si>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</si>
  <si>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</si>
  <si>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</si>
  <si>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</si>
  <si>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</si>
  <si>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</si>
  <si>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</si>
  <si>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</si>
  <si>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</si>
  <si>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</si>
  <si>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</si>
  <si>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</si>
  <si>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</si>
  <si>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</si>
  <si>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</si>
  <si>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</si>
  <si>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</si>
  <si>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</si>
  <si>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</si>
  <si>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</si>
  <si>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</si>
  <si>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</si>
  <si>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</si>
  <si>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</si>
  <si>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</si>
  <si>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</si>
  <si>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</si>
  <si>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</si>
  <si>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</si>
  <si>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</si>
  <si>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</si>
  <si>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</si>
  <si>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</si>
  <si>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</si>
  <si>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</si>
  <si>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</si>
  <si>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</si>
  <si>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</si>
  <si>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</si>
  <si>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</si>
  <si>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</si>
  <si>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</si>
  <si>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</si>
  <si>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</si>
  <si>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</si>
  <si>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</si>
  <si>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</si>
  <si>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</si>
  <si>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</si>
  <si>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</si>
  <si>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</si>
  <si>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</si>
  <si>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</si>
  <si>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</si>
  <si>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</si>
  <si>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</si>
  <si>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</si>
  <si>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</si>
  <si>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</si>
  <si>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</si>
  <si>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</si>
  <si>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</si>
  <si>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</si>
  <si>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</si>
  <si>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</si>
  <si>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</si>
  <si>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</si>
  <si>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</si>
  <si>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</si>
  <si>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</si>
  <si>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</si>
  <si>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</si>
  <si>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</si>
  <si>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</si>
  <si>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</si>
  <si>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</si>
  <si>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</si>
  <si>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</si>
  <si>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</si>
  <si>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</si>
  <si>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</si>
  <si>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</si>
  <si>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</si>
  <si>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</si>
  <si>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</si>
  <si>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</si>
  <si>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</si>
  <si>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</si>
  <si>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</si>
  <si>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</si>
  <si>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</si>
  <si>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</si>
  <si>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</si>
  <si>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</si>
  <si>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</si>
  <si>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</si>
  <si>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</si>
  <si>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</si>
  <si>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</si>
  <si>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</si>
  <si>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</si>
  <si>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</si>
  <si>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</si>
  <si>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</si>
  <si>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</si>
  <si>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</si>
  <si>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</si>
  <si>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</si>
  <si>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</si>
  <si>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</si>
  <si>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</si>
  <si>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</si>
  <si>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</si>
  <si>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</si>
  <si>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</si>
  <si>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</si>
  <si>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</si>
  <si>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</si>
  <si>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</si>
  <si>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</si>
  <si>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</si>
  <si>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</si>
  <si>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</si>
  <si>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</si>
  <si>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</si>
  <si>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</si>
  <si>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</si>
  <si>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</si>
  <si>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</si>
  <si>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</si>
  <si>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</si>
  <si>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</si>
  <si>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</si>
  <si>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</si>
  <si>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</si>
  <si>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</si>
  <si>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</si>
  <si>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</si>
  <si>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</si>
  <si>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</si>
  <si>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</si>
  <si>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</si>
  <si>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</si>
  <si>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</si>
  <si>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</si>
  <si>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</si>
  <si>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</si>
  <si>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</si>
  <si>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</si>
  <si>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</si>
  <si>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</si>
  <si>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</si>
  <si>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</si>
  <si>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</si>
  <si>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</si>
  <si>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</si>
  <si>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</si>
  <si>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</si>
  <si>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</si>
  <si>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</si>
  <si>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</si>
  <si>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</si>
  <si>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</si>
  <si>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</si>
  <si>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</si>
  <si>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</si>
  <si>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</si>
  <si>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</si>
  <si>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</si>
  <si>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</si>
  <si>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</si>
  <si>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</si>
  <si>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</si>
  <si>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</si>
  <si>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</si>
  <si>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</si>
  <si>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</si>
  <si>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</si>
  <si>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</si>
  <si>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</si>
  <si>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</si>
  <si>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</si>
  <si>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</si>
  <si>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</si>
  <si>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</si>
  <si>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</si>
  <si>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</si>
  <si>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</si>
  <si>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</si>
  <si>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</si>
  <si>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</si>
  <si>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</si>
  <si>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</si>
  <si>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</si>
  <si>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</si>
  <si>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</si>
  <si>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</si>
  <si>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</si>
  <si>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</si>
  <si>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</si>
  <si>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</si>
  <si>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</si>
  <si>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</si>
  <si>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</si>
  <si>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</si>
  <si>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</si>
  <si>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</si>
  <si>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</si>
  <si>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</si>
  <si>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</si>
  <si>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</si>
  <si>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</si>
  <si>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</si>
  <si>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</si>
  <si>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</si>
  <si>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</si>
  <si>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</si>
  <si>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</si>
  <si>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</si>
  <si>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</si>
  <si>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</si>
  <si>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</si>
  <si>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</si>
  <si>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</si>
  <si>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</si>
  <si>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</si>
  <si>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</si>
  <si>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</si>
  <si>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</si>
  <si>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</si>
  <si>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</si>
  <si>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</si>
  <si>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</si>
  <si>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</si>
  <si>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</si>
  <si>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</si>
  <si>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</si>
  <si>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</si>
  <si>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</si>
  <si>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</si>
  <si>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</si>
  <si>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</si>
  <si>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</si>
  <si>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</si>
  <si>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</si>
  <si>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</si>
  <si>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</si>
  <si>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</si>
  <si>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</si>
  <si>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</si>
  <si>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</si>
  <si>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</si>
  <si>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</si>
  <si>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</si>
  <si>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</si>
  <si>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</si>
  <si>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</si>
  <si>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</si>
  <si>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</si>
  <si>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</si>
  <si>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</si>
  <si>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</si>
  <si>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</si>
  <si>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</si>
  <si>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</si>
  <si>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</si>
  <si>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</si>
  <si>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</si>
  <si>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</si>
  <si>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</si>
  <si>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</si>
  <si>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</si>
  <si>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</si>
  <si>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</si>
  <si>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</si>
  <si>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</si>
  <si>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</si>
  <si>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</si>
  <si>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</si>
  <si>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</si>
  <si>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</si>
  <si>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</si>
  <si>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</si>
  <si>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</si>
  <si>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</si>
  <si>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</si>
  <si>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</si>
  <si>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</si>
  <si>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</si>
  <si>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</si>
  <si>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</si>
  <si>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</si>
  <si>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</si>
  <si>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</si>
  <si>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</si>
  <si>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</si>
  <si>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</si>
  <si>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</si>
  <si>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</si>
  <si>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</si>
  <si>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</si>
  <si>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</si>
  <si>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</si>
  <si>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</si>
  <si>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</si>
  <si>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</si>
  <si>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</si>
  <si>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</si>
  <si>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</si>
  <si>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</si>
  <si>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</si>
  <si>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</si>
  <si>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</si>
  <si>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</si>
  <si>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</si>
  <si>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</si>
  <si>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</si>
  <si>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</si>
  <si>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</si>
  <si>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</si>
  <si>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</si>
  <si>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</si>
  <si>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</si>
  <si>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</si>
  <si>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</si>
  <si>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</si>
  <si>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</si>
  <si>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</si>
  <si>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</si>
  <si>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</si>
  <si>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</si>
  <si>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</si>
  <si>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</si>
  <si>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</si>
  <si>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</si>
  <si>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</si>
  <si>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</si>
  <si>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</si>
  <si>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</si>
  <si>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</si>
  <si>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</si>
  <si>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</si>
  <si>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</si>
  <si>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</si>
  <si>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</si>
  <si>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</si>
  <si>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</si>
  <si>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</si>
  <si>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</si>
  <si>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</si>
  <si>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</si>
  <si>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</si>
  <si>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</si>
  <si>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</si>
  <si>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</si>
  <si>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</si>
  <si>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</si>
  <si>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</si>
  <si>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</si>
  <si>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</si>
  <si>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</si>
  <si>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</si>
  <si>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</si>
  <si>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</si>
  <si>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</si>
  <si>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</si>
  <si>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</si>
  <si>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</si>
  <si>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</si>
  <si>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</si>
  <si>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</si>
  <si>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</si>
  <si>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</si>
  <si>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</si>
  <si>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</si>
  <si>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</si>
  <si>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</si>
  <si>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</si>
  <si>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</si>
  <si>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</si>
  <si>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</si>
  <si>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</si>
  <si>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</si>
  <si>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</si>
  <si>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</si>
  <si>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</si>
  <si>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</si>
  <si>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</si>
  <si>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</si>
  <si>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</si>
  <si>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</si>
  <si>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</si>
  <si>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</si>
  <si>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</si>
  <si>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</si>
  <si>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</si>
  <si>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</si>
  <si>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</si>
  <si>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</si>
  <si>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</si>
  <si>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</si>
  <si>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</si>
  <si>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</si>
  <si>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</si>
  <si>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</si>
  <si>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</si>
  <si>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</si>
  <si>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</si>
  <si>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</si>
  <si>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</si>
  <si>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</si>
  <si>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</si>
  <si>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</si>
  <si>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</si>
  <si>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</si>
  <si>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</si>
  <si>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</si>
  <si>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</si>
  <si>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</si>
  <si>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</si>
  <si>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</si>
  <si>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</si>
  <si>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</si>
  <si>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</si>
  <si>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</si>
  <si>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</si>
  <si>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</si>
  <si>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</si>
  <si>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</si>
  <si>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</si>
  <si>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</si>
  <si>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</si>
  <si>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</si>
  <si>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</si>
  <si>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</si>
  <si>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</si>
  <si>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</si>
  <si>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</si>
  <si>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</si>
  <si>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</si>
  <si>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</si>
  <si>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</si>
  <si>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</si>
  <si>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</si>
  <si>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</si>
  <si>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</si>
  <si>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</si>
  <si>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</si>
  <si>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</si>
  <si>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</si>
  <si>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</si>
  <si>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</si>
  <si>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</si>
  <si>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</si>
  <si>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</si>
  <si>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</si>
  <si>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</si>
  <si>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</si>
  <si>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</si>
  <si>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</si>
  <si>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</si>
  <si>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</si>
  <si>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</si>
  <si>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</si>
  <si>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</si>
  <si>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</si>
  <si>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</si>
  <si>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</si>
  <si>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</si>
  <si>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</si>
  <si>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</si>
  <si>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</si>
  <si>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</si>
  <si>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</si>
  <si>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</si>
  <si>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</si>
  <si>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</si>
  <si>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</si>
  <si>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</si>
  <si>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</si>
  <si>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</si>
  <si>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</si>
  <si>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</si>
  <si>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</si>
  <si>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</si>
  <si>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</si>
  <si>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</si>
  <si>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</si>
  <si>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</si>
  <si>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</si>
  <si>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</si>
  <si>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</si>
  <si>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</si>
  <si>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</si>
  <si>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</si>
  <si>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</si>
  <si>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</si>
  <si>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</si>
  <si>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</si>
  <si>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</si>
  <si>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</si>
  <si>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</si>
  <si>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</si>
  <si>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</si>
  <si>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</si>
  <si>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</si>
  <si>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</si>
  <si>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</si>
  <si>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</si>
  <si>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</si>
  <si>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</si>
  <si>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</si>
  <si>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</si>
  <si>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</si>
  <si>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</si>
  <si>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</si>
  <si>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</si>
  <si>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</si>
  <si>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</si>
  <si>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</si>
  <si>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</si>
  <si>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</si>
  <si>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</si>
  <si>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</si>
  <si>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</si>
  <si>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</si>
  <si>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</si>
  <si>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</si>
  <si>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</si>
  <si>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</si>
  <si>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</si>
  <si>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</si>
  <si>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</si>
  <si>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</si>
  <si>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</si>
  <si>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</si>
  <si>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</si>
  <si>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</si>
  <si>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</si>
  <si>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</si>
  <si>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</si>
  <si>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</si>
  <si>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</si>
  <si>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</si>
  <si>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</si>
  <si>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</si>
  <si>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</si>
  <si>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</si>
  <si>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</si>
  <si>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</si>
  <si>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</si>
  <si>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</si>
  <si>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</si>
  <si>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</si>
  <si>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</si>
  <si>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</si>
  <si>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</si>
  <si>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</si>
  <si>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</si>
  <si>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</si>
  <si>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</si>
  <si>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</si>
  <si>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</si>
  <si>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</si>
  <si>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</si>
  <si>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</si>
  <si>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</si>
  <si>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</si>
  <si>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</si>
  <si>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</si>
  <si>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</si>
  <si>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</si>
  <si>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</si>
  <si>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</si>
  <si>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</si>
  <si>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</si>
  <si>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</si>
  <si>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</si>
  <si>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</si>
  <si>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</si>
  <si>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</si>
  <si>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</si>
  <si>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</si>
  <si>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</si>
  <si>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</si>
  <si>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</si>
  <si>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</si>
  <si>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</si>
  <si>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</si>
  <si>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</si>
  <si>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</si>
  <si>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</si>
  <si>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</si>
  <si>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</si>
  <si>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</si>
  <si>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</si>
  <si>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</si>
  <si>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</si>
  <si>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</si>
  <si>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</si>
  <si>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</si>
  <si>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</si>
  <si>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</si>
  <si>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</si>
  <si>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</si>
  <si>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</si>
  <si>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</si>
  <si>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</si>
  <si>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</si>
  <si>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</si>
  <si>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</si>
  <si>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</si>
  <si>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</si>
  <si>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</si>
  <si>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</si>
  <si>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</si>
  <si>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</si>
  <si>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</si>
  <si>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</si>
  <si>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</si>
  <si>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</si>
  <si>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</si>
  <si>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</si>
  <si>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</si>
  <si>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</si>
  <si>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</si>
  <si>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</si>
  <si>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</si>
  <si>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</si>
  <si>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</si>
  <si>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</si>
  <si>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</si>
  <si>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</si>
  <si>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</si>
  <si>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</si>
  <si>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</si>
  <si>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</si>
  <si>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</si>
  <si>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</si>
  <si>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</si>
  <si>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</si>
  <si>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</si>
  <si>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</si>
  <si>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</si>
  <si>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</si>
  <si>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</si>
  <si>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</si>
  <si>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</si>
  <si>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</si>
  <si>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</si>
  <si>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</si>
  <si>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</si>
  <si>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</si>
  <si>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</si>
  <si>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</si>
  <si>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</si>
  <si>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</si>
  <si>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</si>
  <si>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</si>
  <si>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</si>
  <si>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</si>
  <si>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</si>
  <si>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</si>
  <si>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</si>
  <si>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</si>
  <si>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</si>
  <si>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</si>
  <si>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</si>
  <si>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</si>
  <si>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</si>
  <si>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</si>
  <si>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</si>
  <si>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</si>
  <si>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</si>
  <si>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</si>
  <si>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</si>
  <si>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</si>
  <si>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</si>
  <si>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</si>
  <si>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</si>
  <si>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</si>
  <si>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</si>
  <si>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</si>
  <si>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</si>
  <si>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</si>
  <si>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</si>
  <si>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</si>
  <si>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</si>
  <si>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</si>
  <si>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</si>
  <si>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</si>
  <si>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</si>
  <si>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</si>
  <si>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</si>
  <si>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</si>
  <si>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</si>
  <si>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</si>
  <si>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</si>
  <si>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</si>
  <si>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</si>
  <si>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</si>
  <si>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</si>
  <si>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</si>
  <si>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</si>
  <si>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</si>
  <si>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</si>
  <si>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</si>
  <si>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</si>
  <si>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</si>
  <si>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</si>
  <si>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</si>
  <si>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</si>
  <si>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</si>
  <si>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</si>
  <si>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</si>
  <si>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</si>
  <si>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</si>
  <si>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</si>
  <si>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</si>
  <si>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</si>
  <si>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</si>
  <si>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</si>
  <si>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</si>
  <si>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</si>
  <si>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</si>
  <si>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</si>
  <si>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</si>
  <si>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</si>
  <si>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</si>
  <si>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</si>
  <si>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</si>
  <si>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</si>
  <si>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</si>
  <si>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</si>
  <si>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</si>
  <si>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</si>
  <si>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</si>
  <si>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</si>
  <si>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</si>
  <si>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</si>
  <si>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</si>
  <si>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</si>
  <si>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</si>
  <si>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</si>
  <si>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</si>
  <si>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</si>
  <si>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</si>
  <si>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</si>
  <si>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</si>
  <si>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</si>
  <si>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</si>
  <si>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</si>
  <si>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</si>
  <si>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</si>
  <si>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</si>
  <si>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</si>
  <si>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</si>
  <si>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</si>
  <si>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</si>
  <si>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</si>
  <si>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</si>
  <si>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</si>
  <si>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</si>
  <si>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</si>
  <si>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</si>
  <si>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</si>
  <si>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</si>
  <si>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</si>
  <si>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</si>
  <si>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</si>
  <si>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</si>
  <si>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</si>
  <si>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</si>
  <si>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</si>
  <si>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</si>
  <si>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</si>
  <si>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</si>
  <si>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</si>
  <si>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</si>
  <si>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</si>
  <si>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</si>
  <si>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</si>
  <si>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</si>
  <si>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</si>
  <si>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</si>
  <si>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</si>
  <si>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</si>
  <si>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</si>
  <si>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</si>
  <si>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</si>
  <si>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</si>
  <si>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</si>
  <si>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</si>
  <si>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</si>
  <si>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</si>
  <si>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</si>
  <si>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</si>
  <si>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</si>
  <si>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</si>
  <si>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</si>
  <si>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</si>
  <si>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</si>
  <si>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</si>
  <si>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</si>
  <si>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</si>
  <si>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</si>
  <si>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</si>
  <si>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</si>
  <si>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</si>
  <si>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</si>
  <si>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</si>
  <si>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</si>
  <si>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</si>
  <si>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</si>
  <si>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</si>
  <si>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</si>
  <si>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</si>
  <si>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</si>
  <si>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</si>
  <si>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</si>
  <si>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</si>
  <si>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</si>
  <si>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</si>
  <si>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</si>
  <si>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</si>
  <si>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</si>
  <si>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</si>
  <si>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</si>
  <si>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</si>
  <si>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</si>
  <si>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</si>
  <si>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</si>
  <si>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</si>
  <si>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</si>
  <si>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</si>
  <si>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</si>
  <si>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</si>
  <si>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</si>
  <si>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</si>
  <si>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</si>
  <si>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</si>
  <si>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</si>
  <si>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</si>
  <si>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</si>
  <si>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</si>
  <si>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</si>
  <si>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</si>
  <si>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</si>
  <si>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</si>
  <si>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</si>
  <si>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</si>
  <si>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</si>
  <si>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</si>
  <si>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</si>
  <si>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</si>
  <si>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</si>
  <si>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</si>
  <si>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</si>
  <si>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</si>
  <si>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</si>
  <si>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</si>
  <si>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</si>
  <si>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</si>
  <si>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</si>
  <si>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</si>
  <si>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</si>
  <si>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</si>
  <si>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</si>
  <si>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</si>
  <si>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</si>
  <si>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</si>
  <si>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</si>
  <si>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</si>
  <si>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</si>
  <si>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</si>
  <si>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</si>
  <si>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</si>
  <si>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</si>
  <si>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</si>
  <si>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</si>
  <si>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</si>
  <si>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</si>
  <si>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</si>
  <si>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</si>
  <si>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</si>
  <si>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</si>
  <si>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</si>
  <si>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</si>
  <si>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</si>
  <si>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</si>
  <si>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</si>
  <si>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</si>
  <si>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</si>
  <si>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</si>
  <si>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</si>
  <si>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</si>
  <si>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</si>
  <si>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</si>
  <si>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</si>
  <si>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</si>
  <si>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</si>
  <si>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</si>
  <si>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</si>
  <si>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</si>
  <si>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</si>
  <si>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</si>
  <si>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</si>
  <si>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</si>
  <si>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</si>
  <si>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</si>
  <si>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</si>
  <si>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</si>
  <si>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</si>
  <si>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</si>
  <si>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</si>
  <si>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</si>
  <si>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</si>
  <si>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</si>
  <si>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</si>
  <si>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</si>
  <si>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</si>
  <si>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</si>
  <si>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</si>
  <si>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</si>
  <si>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</si>
  <si>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</si>
  <si>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</si>
  <si>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</si>
  <si>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</si>
  <si>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</si>
  <si>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</si>
  <si>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</si>
  <si>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</si>
  <si>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</si>
  <si>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</si>
  <si>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</si>
  <si>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</si>
  <si>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</si>
  <si>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</si>
  <si>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</si>
  <si>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</si>
  <si>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</si>
  <si>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</si>
  <si>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</si>
  <si>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</si>
  <si>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</si>
  <si>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</si>
  <si>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</si>
  <si>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</si>
  <si>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</si>
  <si>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</si>
  <si>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</si>
  <si>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</si>
  <si>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</si>
  <si>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</si>
  <si>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</si>
  <si>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</si>
  <si>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</si>
  <si>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</si>
  <si>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</si>
  <si>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</si>
  <si>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</si>
  <si>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</si>
  <si>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</si>
  <si>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</si>
  <si>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</si>
  <si>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</si>
  <si>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</si>
  <si>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</si>
  <si>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</si>
  <si>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</si>
  <si>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</si>
  <si>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</si>
  <si>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</si>
  <si>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</si>
  <si>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</si>
  <si>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</si>
  <si>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</si>
  <si>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</si>
  <si>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</si>
  <si>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</si>
  <si>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</si>
  <si>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</si>
  <si>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</si>
  <si>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</si>
  <si>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</si>
  <si>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</si>
  <si>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</si>
  <si>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</si>
  <si>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</si>
  <si>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</si>
  <si>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</si>
  <si>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</si>
  <si>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</si>
  <si>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</si>
  <si>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</si>
  <si>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</si>
  <si>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</si>
  <si>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</si>
  <si>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</si>
  <si>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</si>
  <si>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</si>
  <si>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</si>
  <si>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</si>
  <si>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</si>
  <si>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</si>
  <si>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</si>
  <si>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</si>
  <si>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</si>
  <si>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</si>
  <si>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</si>
  <si>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</si>
  <si>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</si>
  <si>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</si>
  <si>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</si>
  <si>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</si>
  <si>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</si>
  <si>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</si>
  <si>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</si>
  <si>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</si>
  <si>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</si>
  <si>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</si>
  <si>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</si>
  <si>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</si>
  <si>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</si>
  <si>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</si>
  <si>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</si>
  <si>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</si>
  <si>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</si>
  <si>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</si>
  <si>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</si>
  <si>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</si>
  <si>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</si>
  <si>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</si>
  <si>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</si>
  <si>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</si>
  <si>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</si>
  <si>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</si>
  <si>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</si>
  <si>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</si>
  <si>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</si>
  <si>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</si>
  <si>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</si>
  <si>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</si>
  <si>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</si>
  <si>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</si>
  <si>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</si>
  <si>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</si>
  <si>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</si>
  <si>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</si>
  <si>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</si>
  <si>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</si>
  <si>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</si>
  <si>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</si>
  <si>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</si>
  <si>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</si>
  <si>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</si>
  <si>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</si>
  <si>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</si>
  <si>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</si>
  <si>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</si>
  <si>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</si>
  <si>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</si>
  <si>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</si>
  <si>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</si>
  <si>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</si>
  <si>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</si>
  <si>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</si>
  <si>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</si>
  <si>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</si>
  <si>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</si>
  <si>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</si>
  <si>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</si>
  <si>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</si>
  <si>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</si>
  <si>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</si>
  <si>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</si>
  <si>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</si>
  <si>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</si>
  <si>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</si>
  <si>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</si>
  <si>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</si>
  <si>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</si>
  <si>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</si>
  <si>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</si>
  <si>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</si>
  <si>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</si>
  <si>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</si>
  <si>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</si>
  <si>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</si>
  <si>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</si>
  <si>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</si>
  <si>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</si>
  <si>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</si>
  <si>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</si>
  <si>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</si>
  <si>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</si>
  <si>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</si>
  <si>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</si>
  <si>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</si>
  <si>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</si>
  <si>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</si>
  <si>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</si>
  <si>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</si>
  <si>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</si>
  <si>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</si>
  <si>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</si>
  <si>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</si>
  <si>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</si>
  <si>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</si>
  <si>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</si>
  <si>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</si>
  <si>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</si>
  <si>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</si>
  <si>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</si>
  <si>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</si>
  <si>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</si>
  <si>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</si>
  <si>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</si>
  <si>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</si>
  <si>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</si>
  <si>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</si>
  <si>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</si>
  <si>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</si>
  <si>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</si>
  <si>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</si>
  <si>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</si>
  <si>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</si>
  <si>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</si>
  <si>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</si>
  <si>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</si>
  <si>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</si>
  <si>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</si>
  <si>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</si>
  <si>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</si>
  <si>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</si>
  <si>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</si>
  <si>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</si>
  <si>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</si>
  <si>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</si>
  <si>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</si>
  <si>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</si>
  <si>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</si>
  <si>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</si>
  <si>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</si>
  <si>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</si>
  <si>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</si>
  <si>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</si>
  <si>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</si>
  <si>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</si>
  <si>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</si>
  <si>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</si>
  <si>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</si>
  <si>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</si>
  <si>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</si>
  <si>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</si>
  <si>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</si>
  <si>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</si>
  <si>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</si>
  <si>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</si>
  <si>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</si>
  <si>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</si>
  <si>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</si>
  <si>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</si>
  <si>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</si>
  <si>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</si>
  <si>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</si>
  <si>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</si>
  <si>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</si>
  <si>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</si>
  <si>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</si>
  <si>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</si>
  <si>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</si>
  <si>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</si>
  <si>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</si>
  <si>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</si>
  <si>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</si>
  <si>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</si>
  <si>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</si>
  <si>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</si>
  <si>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</si>
  <si>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</si>
  <si>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</si>
  <si>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</si>
  <si>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</si>
  <si>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</si>
  <si>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</si>
  <si>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</si>
  <si>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</si>
  <si>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</si>
  <si>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</si>
  <si>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</si>
  <si>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</si>
  <si>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</si>
  <si>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</si>
  <si>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</si>
  <si>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</si>
  <si>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</si>
  <si>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</si>
  <si>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</si>
  <si>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</si>
  <si>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</si>
  <si>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</si>
  <si>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</si>
  <si>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</si>
  <si>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</si>
  <si>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</si>
  <si>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</si>
  <si>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</si>
  <si>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</si>
  <si>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</si>
  <si>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</si>
  <si>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</si>
  <si>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</si>
  <si>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</si>
  <si>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</si>
  <si>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</si>
  <si>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</si>
  <si>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</si>
  <si>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</si>
  <si>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</si>
  <si>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</si>
  <si>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</si>
  <si>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</si>
  <si>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</si>
  <si>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</si>
  <si>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</si>
  <si>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</si>
  <si>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</si>
  <si>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</si>
  <si>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</si>
  <si>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</si>
  <si>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</si>
  <si>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</si>
  <si>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</si>
  <si>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</si>
  <si>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</si>
  <si>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</si>
  <si>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</si>
  <si>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</si>
  <si>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</si>
  <si>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</si>
  <si>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</si>
  <si>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</si>
  <si>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</si>
  <si>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</si>
  <si>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</si>
  <si>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</si>
  <si>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</si>
  <si>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</si>
  <si>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</si>
  <si>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</si>
  <si>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</si>
  <si>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</si>
  <si>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</si>
  <si>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</si>
  <si>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</si>
  <si>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</si>
  <si>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</si>
  <si>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</si>
  <si>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</si>
  <si>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</si>
  <si>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</si>
  <si>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</si>
  <si>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</si>
  <si>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</si>
  <si>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</si>
  <si>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</si>
  <si>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</si>
  <si>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</si>
  <si>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</si>
  <si>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</si>
  <si>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</si>
  <si>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</si>
  <si>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</si>
  <si>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</si>
  <si>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</si>
  <si>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</si>
  <si>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</si>
  <si>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</si>
  <si>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</si>
  <si>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</si>
  <si>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</si>
  <si>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</si>
  <si>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</si>
  <si>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</si>
  <si>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</si>
  <si>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</si>
  <si>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</si>
  <si>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</si>
  <si>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</si>
  <si>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</si>
  <si>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</si>
  <si>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</si>
  <si>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</si>
  <si>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</si>
  <si>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</si>
  <si>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</si>
  <si>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</si>
  <si>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</si>
  <si>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</si>
  <si>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</si>
  <si>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</si>
  <si>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</si>
  <si>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</si>
  <si>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</si>
  <si>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</si>
  <si>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</si>
  <si>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</si>
  <si>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</si>
  <si>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</si>
  <si>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</si>
  <si>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</si>
  <si>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</si>
  <si>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</si>
  <si>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</si>
  <si>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</si>
  <si>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</si>
  <si>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</si>
  <si>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</si>
  <si>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</si>
  <si>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</si>
  <si>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</si>
  <si>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</si>
  <si>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</si>
  <si>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</si>
  <si>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</si>
  <si>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</si>
  <si>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</si>
  <si>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</si>
  <si>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</si>
  <si>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</si>
  <si>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</si>
  <si>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</si>
  <si>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</si>
  <si>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</si>
  <si>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</si>
  <si>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</si>
  <si>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</si>
  <si>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</si>
  <si>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</si>
  <si>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</si>
  <si>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</si>
  <si>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</si>
  <si>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</si>
  <si>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</si>
  <si>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</si>
  <si>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</si>
  <si>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</si>
  <si>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</si>
  <si>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</si>
  <si>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</si>
  <si>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</si>
  <si>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</si>
  <si>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</si>
  <si>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</si>
  <si>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</si>
  <si>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</si>
  <si>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</si>
  <si>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</si>
  <si>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</si>
  <si>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</si>
  <si>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</si>
  <si>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</si>
  <si>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</si>
  <si>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</si>
  <si>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</si>
  <si>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</si>
  <si>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</si>
  <si>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</si>
  <si>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</si>
  <si>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</si>
  <si>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</si>
  <si>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</si>
  <si>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</si>
  <si>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</si>
  <si>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</si>
  <si>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</si>
  <si>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</si>
  <si>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</si>
  <si>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</si>
  <si>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</si>
  <si>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</si>
  <si>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</si>
  <si>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</si>
  <si>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</si>
  <si>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</si>
  <si>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</si>
  <si>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</si>
  <si>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</si>
  <si>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</si>
  <si>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</si>
  <si>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</si>
  <si>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</si>
  <si>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</si>
  <si>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</si>
  <si>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</si>
  <si>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</si>
  <si>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</si>
  <si>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</si>
  <si>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</si>
  <si>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</si>
  <si>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</si>
  <si>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</si>
  <si>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</si>
  <si>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</si>
  <si>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</si>
  <si>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</si>
  <si>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</si>
  <si>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</si>
  <si>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</si>
  <si>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</si>
  <si>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</si>
  <si>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</si>
  <si>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</si>
  <si>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</si>
  <si>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</si>
  <si>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</si>
  <si>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</si>
  <si>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</si>
  <si>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</si>
  <si>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</si>
  <si>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</si>
  <si>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</si>
  <si>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</si>
  <si>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</si>
  <si>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</si>
  <si>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</si>
  <si>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</si>
  <si>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</si>
  <si>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</si>
  <si>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</si>
  <si>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</si>
  <si>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</si>
  <si>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</si>
  <si>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</si>
  <si>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</si>
  <si>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</si>
  <si>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</si>
  <si>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</si>
  <si>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</si>
  <si>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</si>
  <si>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</si>
  <si>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</si>
  <si>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</si>
  <si>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</si>
  <si>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</si>
  <si>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</si>
  <si>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</si>
  <si>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</si>
  <si>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</si>
  <si>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</si>
  <si>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</si>
  <si>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</si>
  <si>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</si>
  <si>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</si>
  <si>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</si>
  <si>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</si>
  <si>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</si>
  <si>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</si>
  <si>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</si>
  <si>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</si>
  <si>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</si>
  <si>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</si>
  <si>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</si>
  <si>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</si>
  <si>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</si>
  <si>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</si>
  <si>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</si>
  <si>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</si>
  <si>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</si>
  <si>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</si>
  <si>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</si>
  <si>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</si>
  <si>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</si>
  <si>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</si>
  <si>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</si>
  <si>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</si>
  <si>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</si>
  <si>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</si>
  <si>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</si>
  <si>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</si>
  <si>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</si>
  <si>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</si>
  <si>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</si>
  <si>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</si>
  <si>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</si>
  <si>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</si>
  <si>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</si>
  <si>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</si>
  <si>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</si>
  <si>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</si>
  <si>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</si>
  <si>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</si>
  <si>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</si>
  <si>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</si>
  <si>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</si>
  <si>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</si>
  <si>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</si>
  <si>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</si>
  <si>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</si>
  <si>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</si>
  <si>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</si>
  <si>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</si>
  <si>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</si>
  <si>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</si>
  <si>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</si>
  <si>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</si>
  <si>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</si>
  <si>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</si>
  <si>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</si>
  <si>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</si>
  <si>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</si>
  <si>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</si>
  <si>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</si>
  <si>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</si>
  <si>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</si>
  <si>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</si>
  <si>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</si>
  <si>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</si>
  <si>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</si>
  <si>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</si>
  <si>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</si>
  <si>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</si>
  <si>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</si>
  <si>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</si>
  <si>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</si>
  <si>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</si>
  <si>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</si>
  <si>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</si>
  <si>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</si>
  <si>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</si>
  <si>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</si>
  <si>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</si>
  <si>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</si>
  <si>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</si>
  <si>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</si>
  <si>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</si>
  <si>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</si>
  <si>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</si>
  <si>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</si>
  <si>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</si>
  <si>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</si>
  <si>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</si>
  <si>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</si>
  <si>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</si>
  <si>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</si>
  <si>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</si>
  <si>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</si>
  <si>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</si>
  <si>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</si>
  <si>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</si>
  <si>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</si>
  <si>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</si>
  <si>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</si>
  <si>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</si>
  <si>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</si>
  <si>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</si>
  <si>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</si>
  <si>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</si>
  <si>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</si>
  <si>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</si>
  <si>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</si>
  <si>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</si>
  <si>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</si>
  <si>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</si>
  <si>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</si>
  <si>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</si>
  <si>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</si>
  <si>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</si>
  <si>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</si>
  <si>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</si>
  <si>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</si>
  <si>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</si>
  <si>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</si>
  <si>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</si>
  <si>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</si>
  <si>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</si>
  <si>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</si>
  <si>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</si>
  <si>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</si>
  <si>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</si>
  <si>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</si>
  <si>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</si>
  <si>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</si>
  <si>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</si>
  <si>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</si>
  <si>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</si>
  <si>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</si>
  <si>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</si>
  <si>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</si>
  <si>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</si>
  <si>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</si>
  <si>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</si>
  <si>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</si>
  <si>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</si>
  <si>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</si>
  <si>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</si>
  <si>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</si>
  <si>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</si>
  <si>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</si>
  <si>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</si>
  <si>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</si>
  <si>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</si>
  <si>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</si>
  <si>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</si>
  <si>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</si>
  <si>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</si>
  <si>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</si>
  <si>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</si>
  <si>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</si>
  <si>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</si>
  <si>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</si>
  <si>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</si>
  <si>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</si>
  <si>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</si>
  <si>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</si>
  <si>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</si>
  <si>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</si>
  <si>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</si>
  <si>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</si>
  <si>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</si>
  <si>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</si>
  <si>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</si>
  <si>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</si>
  <si>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</si>
  <si>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</si>
  <si>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</si>
  <si>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</si>
  <si>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</si>
  <si>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</si>
  <si>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</si>
  <si>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</si>
  <si>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</si>
  <si>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</si>
  <si>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</si>
  <si>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</si>
  <si>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</si>
  <si>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</si>
  <si>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</si>
  <si>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</si>
  <si>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</si>
  <si>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</si>
  <si>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</si>
  <si>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</si>
  <si>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</si>
  <si>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</si>
  <si>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</si>
  <si>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</si>
  <si>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</si>
  <si>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</si>
  <si>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</si>
  <si>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</si>
  <si>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</si>
  <si>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</si>
  <si>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</si>
  <si>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</si>
  <si>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</si>
  <si>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</si>
  <si>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</si>
  <si>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</si>
  <si>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</si>
  <si>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</si>
  <si>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</si>
  <si>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</si>
  <si>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</si>
  <si>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</si>
  <si>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</si>
  <si>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</si>
  <si>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</si>
  <si>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</si>
  <si>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</si>
  <si>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</si>
  <si>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</si>
  <si>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</si>
  <si>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</si>
  <si>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</si>
  <si>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</si>
  <si>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</si>
  <si>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</si>
  <si>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</si>
  <si>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</si>
  <si>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</si>
  <si>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</si>
  <si>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</si>
  <si>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</si>
  <si>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</si>
  <si>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</si>
  <si>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</si>
  <si>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</si>
  <si>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</si>
  <si>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</si>
  <si>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</si>
  <si>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</si>
  <si>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</si>
  <si>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</si>
  <si>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</si>
  <si>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</si>
  <si>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</si>
  <si>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</si>
  <si>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</si>
  <si>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</si>
  <si>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</si>
  <si>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</si>
  <si>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</si>
  <si>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</si>
  <si>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</si>
  <si>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</si>
  <si>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</si>
  <si>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</si>
  <si>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</si>
  <si>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</si>
  <si>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</si>
  <si>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</si>
  <si>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</si>
  <si>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</si>
  <si>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</si>
  <si>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</si>
  <si>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</si>
  <si>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</si>
  <si>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</si>
  <si>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</si>
  <si>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</si>
  <si>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</si>
  <si>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</si>
  <si>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</si>
  <si>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</si>
  <si>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</si>
  <si>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</si>
  <si>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</si>
  <si>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</si>
  <si>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</si>
  <si>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</si>
  <si>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</si>
  <si>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</si>
  <si>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</si>
  <si>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</si>
  <si>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</si>
  <si>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</si>
  <si>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</si>
  <si>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</si>
  <si>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</si>
  <si>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</si>
  <si>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</si>
  <si>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</si>
  <si>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</si>
  <si>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</si>
  <si>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</si>
  <si>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</si>
  <si>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</si>
  <si>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</si>
  <si>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</si>
  <si>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</si>
  <si>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</si>
  <si>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</si>
  <si>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</si>
  <si>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</si>
  <si>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</si>
  <si>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</si>
  <si>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</si>
  <si>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</si>
  <si>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</si>
  <si>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</si>
  <si>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</si>
  <si>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</si>
  <si>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</si>
  <si>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</si>
  <si>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</si>
  <si>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</si>
  <si>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</si>
  <si>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</si>
  <si>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</si>
  <si>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</si>
  <si>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</si>
  <si>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</si>
  <si>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</si>
  <si>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</si>
  <si>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</si>
  <si>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</si>
  <si>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</si>
  <si>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</si>
  <si>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</si>
  <si>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</si>
  <si>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</si>
  <si>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</si>
  <si>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</si>
  <si>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</si>
  <si>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</si>
  <si>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</si>
  <si>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</si>
  <si>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</si>
  <si>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</si>
  <si>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</si>
  <si>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</si>
  <si>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</si>
  <si>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</si>
  <si>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</si>
  <si>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</si>
  <si>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</si>
  <si>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</si>
  <si>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</si>
  <si>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</si>
  <si>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</si>
  <si>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</si>
  <si>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</si>
  <si>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</si>
  <si>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</si>
  <si>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</si>
  <si>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</si>
  <si>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</si>
  <si>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</si>
  <si>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</si>
  <si>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</si>
  <si>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</si>
  <si>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</si>
  <si>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</si>
  <si>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</si>
  <si>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</si>
  <si>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</si>
  <si>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</si>
  <si>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</si>
  <si>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</si>
  <si>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</si>
  <si>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</si>
  <si>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</si>
  <si>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</si>
  <si>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</si>
  <si>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</si>
  <si>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</si>
  <si>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</si>
  <si>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</si>
  <si>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</si>
  <si>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</si>
  <si>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</si>
  <si>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</si>
  <si>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</si>
  <si>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</si>
  <si>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</si>
  <si>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</si>
  <si>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</si>
  <si>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</si>
  <si>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</si>
  <si>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</si>
  <si>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</si>
  <si>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</si>
  <si>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</si>
  <si>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</si>
  <si>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</si>
  <si>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</si>
  <si>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</si>
  <si>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</si>
  <si>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</si>
  <si>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</si>
  <si>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</si>
  <si>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</si>
  <si>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</si>
  <si>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</si>
  <si>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</si>
  <si>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</si>
  <si>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</si>
  <si>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</si>
  <si>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</si>
  <si>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</si>
  <si>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</si>
  <si>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</si>
  <si>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</si>
  <si>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</si>
  <si>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</si>
  <si>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</si>
  <si>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</si>
  <si>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</si>
  <si>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</si>
  <si>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</si>
  <si>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</si>
  <si>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</si>
  <si>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</si>
  <si>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</si>
  <si>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</si>
  <si>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</si>
  <si>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</si>
  <si>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</si>
  <si>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</si>
  <si>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</si>
  <si>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</si>
  <si>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</si>
  <si>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</si>
  <si>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</si>
  <si>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</si>
  <si>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</si>
  <si>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</si>
  <si>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</si>
  <si>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</si>
  <si>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</si>
  <si>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</si>
  <si>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</si>
  <si>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</si>
  <si>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</si>
  <si>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</si>
  <si>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</si>
  <si>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</si>
  <si>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</si>
  <si>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</si>
  <si>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</si>
  <si>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</si>
  <si>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</si>
  <si>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</si>
  <si>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</si>
  <si>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</si>
  <si>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</si>
  <si>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</si>
  <si>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</si>
  <si>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</si>
  <si>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</si>
  <si>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</si>
  <si>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</si>
  <si>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</si>
  <si>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</si>
  <si>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</si>
  <si>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</si>
  <si>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</si>
  <si>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</si>
  <si>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</si>
  <si>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</si>
  <si>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</si>
  <si>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</si>
  <si>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</si>
  <si>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</si>
  <si>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</si>
  <si>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</si>
  <si>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</si>
  <si>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</si>
  <si>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</si>
  <si>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</si>
  <si>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</si>
  <si>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</si>
  <si>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</si>
  <si>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</si>
  <si>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</si>
  <si>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</si>
  <si>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</si>
  <si>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</si>
  <si>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</si>
  <si>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</si>
  <si>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</si>
  <si>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</si>
  <si>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</si>
  <si>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</si>
  <si>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</si>
  <si>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</si>
  <si>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</si>
  <si>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</si>
  <si>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</si>
  <si>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</si>
  <si>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</si>
  <si>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</si>
  <si>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</si>
  <si>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</si>
  <si>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</si>
  <si>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</si>
  <si>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</si>
  <si>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</si>
  <si>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</si>
  <si>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</si>
  <si>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</si>
  <si>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</si>
  <si>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</si>
  <si>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</si>
  <si>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</si>
  <si>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</si>
  <si>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</si>
  <si>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</si>
  <si>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</si>
  <si>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</si>
  <si>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</si>
  <si>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</si>
  <si>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</si>
  <si>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</si>
  <si>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</si>
  <si>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</si>
  <si>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</si>
  <si>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</si>
  <si>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</si>
  <si>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</si>
  <si>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</si>
  <si>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</si>
  <si>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</si>
  <si>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</si>
  <si>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</si>
  <si>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</si>
  <si>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</si>
  <si>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</si>
  <si>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</si>
  <si>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</si>
  <si>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</si>
  <si>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</si>
  <si>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</si>
  <si>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</si>
  <si>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</si>
  <si>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</si>
  <si>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</si>
  <si>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</si>
  <si>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</si>
  <si>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</si>
  <si>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</si>
  <si>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</si>
  <si>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</si>
  <si>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</si>
  <si>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</si>
  <si>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</si>
  <si>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</si>
  <si>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</si>
  <si>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</si>
  <si>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</si>
  <si>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</si>
  <si>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</si>
  <si>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</si>
  <si>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</si>
  <si>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</si>
  <si>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</si>
  <si>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</si>
  <si>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</si>
  <si>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</si>
  <si>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</si>
  <si>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</si>
  <si>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</si>
  <si>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</si>
  <si>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</si>
  <si>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</si>
  <si>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</si>
  <si>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</si>
  <si>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</si>
  <si>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</si>
  <si>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</si>
  <si>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</si>
  <si>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</si>
  <si>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</si>
  <si>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</si>
  <si>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</si>
  <si>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</si>
  <si>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</si>
  <si>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</si>
  <si>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</si>
  <si>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</si>
  <si>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</si>
  <si>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</si>
  <si>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</si>
  <si>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</si>
  <si>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</si>
  <si>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</si>
  <si>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</si>
  <si>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</si>
  <si>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</si>
  <si>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</si>
  <si>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</si>
  <si>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</si>
  <si>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</si>
  <si>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</si>
  <si>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</si>
  <si>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</si>
  <si>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</si>
  <si>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</si>
  <si>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</si>
  <si>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</si>
  <si>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</si>
  <si>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</si>
  <si>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</si>
  <si>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</si>
  <si>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</si>
  <si>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</si>
  <si>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</si>
  <si>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</si>
  <si>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</si>
  <si>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</si>
  <si>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</si>
  <si>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</si>
  <si>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</si>
  <si>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</si>
  <si>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</si>
  <si>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</si>
  <si>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</si>
  <si>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</si>
  <si>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</si>
  <si>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</si>
  <si>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</si>
  <si>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</si>
  <si>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</si>
  <si>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</si>
  <si>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</si>
  <si>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</si>
  <si>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</si>
  <si>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</si>
  <si>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</si>
  <si>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</si>
  <si>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</si>
  <si>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</si>
  <si>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</si>
  <si>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</si>
  <si>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</si>
  <si>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</si>
  <si>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</si>
  <si>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</si>
  <si>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</si>
  <si>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</si>
  <si>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</si>
  <si>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</si>
  <si>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</si>
  <si>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</si>
  <si>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</si>
  <si>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</si>
  <si>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</si>
  <si>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</si>
  <si>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</si>
  <si>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</si>
  <si>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</si>
  <si>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</si>
  <si>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</si>
  <si>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</si>
  <si>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</si>
  <si>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</si>
  <si>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</si>
  <si>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</si>
  <si>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</si>
  <si>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</si>
  <si>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</si>
  <si>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</si>
  <si>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</si>
  <si>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</si>
  <si>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</si>
  <si>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</si>
  <si>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</si>
  <si>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</si>
  <si>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</si>
  <si>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</si>
  <si>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</si>
  <si>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</si>
  <si>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</si>
  <si>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</si>
  <si>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</si>
  <si>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</si>
  <si>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</si>
  <si>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</si>
  <si>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</si>
  <si>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</si>
  <si>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</si>
  <si>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</si>
  <si>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</si>
  <si>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</si>
  <si>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</si>
  <si>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</si>
  <si>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</si>
  <si>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</si>
  <si>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</si>
  <si>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</si>
  <si>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</si>
  <si>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</si>
  <si>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</si>
  <si>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</si>
  <si>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</si>
  <si>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</si>
  <si>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</si>
  <si>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</si>
  <si>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</si>
  <si>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</si>
  <si>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</si>
  <si>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</si>
  <si>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</si>
  <si>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</si>
  <si>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</si>
  <si>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</si>
  <si>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</si>
  <si>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</si>
  <si>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</si>
  <si>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</si>
  <si>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</si>
  <si>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</si>
  <si>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</si>
  <si>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</si>
  <si>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</si>
  <si>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</si>
  <si>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</si>
  <si>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</si>
  <si>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</si>
  <si>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</si>
  <si>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</si>
  <si>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</si>
  <si>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</si>
  <si>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</si>
  <si>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</si>
  <si>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</si>
  <si>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</si>
  <si>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</si>
  <si>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</si>
  <si>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</si>
  <si>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</si>
  <si>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</si>
  <si>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</si>
  <si>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</si>
  <si>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</si>
  <si>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</si>
  <si>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</si>
  <si>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</si>
  <si>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</si>
  <si>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</si>
  <si>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</si>
  <si>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</si>
  <si>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</si>
  <si>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</si>
  <si>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</si>
  <si>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</si>
  <si>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</si>
  <si>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</si>
  <si>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</si>
  <si>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</si>
  <si>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</si>
  <si>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</si>
  <si>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</si>
  <si>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</si>
  <si>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</si>
  <si>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</si>
  <si>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</si>
  <si>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</si>
  <si>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</si>
  <si>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</si>
  <si>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</si>
  <si>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</si>
  <si>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</si>
  <si>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</si>
  <si>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</si>
  <si>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</si>
  <si>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</si>
  <si>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</si>
  <si>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</si>
  <si>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</si>
  <si>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</si>
  <si>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</si>
  <si>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</si>
  <si>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</si>
  <si>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</si>
  <si>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</si>
  <si>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</si>
  <si>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</si>
  <si>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</si>
  <si>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</si>
  <si>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</si>
  <si>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</si>
  <si>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</si>
  <si>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</si>
  <si>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</si>
  <si>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</si>
  <si>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</si>
  <si>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</si>
  <si>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</si>
  <si>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</si>
  <si>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</si>
  <si>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</si>
  <si>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</si>
  <si>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</si>
  <si>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</si>
  <si>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</si>
  <si>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</si>
  <si>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</si>
  <si>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</si>
  <si>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</si>
  <si>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</si>
  <si>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</si>
  <si>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</si>
  <si>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</si>
  <si>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</si>
  <si>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</si>
  <si>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</si>
  <si>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</si>
  <si>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</si>
  <si>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</si>
  <si>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</si>
  <si>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</si>
  <si>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</si>
  <si>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</si>
  <si>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</si>
  <si>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</si>
  <si>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</si>
  <si>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</si>
  <si>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</si>
  <si>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</si>
  <si>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</si>
  <si>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</si>
  <si>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</si>
  <si>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</si>
  <si>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</si>
  <si>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</si>
  <si>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</si>
  <si>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</si>
  <si>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</si>
  <si>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</si>
  <si>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</si>
  <si>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</si>
  <si>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</si>
  <si>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</si>
  <si>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</si>
  <si>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</si>
  <si>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</si>
  <si>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</si>
  <si>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</si>
  <si>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</si>
  <si>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</si>
  <si>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</si>
  <si>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</si>
  <si>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</si>
  <si>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</si>
  <si>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</si>
  <si>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</si>
  <si>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</si>
  <si>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</si>
  <si>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</si>
  <si>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</si>
  <si>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</si>
  <si>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</si>
  <si>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</si>
  <si>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</si>
  <si>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</si>
  <si>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</si>
  <si>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</si>
  <si>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</si>
  <si>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</si>
  <si>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</si>
  <si>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</si>
  <si>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</si>
  <si>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</si>
  <si>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</si>
  <si>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</si>
  <si>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</si>
  <si>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</si>
  <si>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</si>
  <si>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</si>
  <si>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</si>
  <si>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</si>
  <si>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</si>
  <si>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</si>
  <si>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</si>
  <si>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</si>
  <si>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</si>
  <si>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</si>
  <si>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</si>
  <si>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</si>
  <si>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</si>
  <si>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</si>
  <si>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</si>
  <si>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</si>
  <si>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</si>
  <si>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</si>
  <si>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</si>
  <si>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</si>
  <si>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</si>
  <si>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</si>
  <si>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</si>
  <si>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</si>
  <si>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</si>
  <si>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</si>
  <si>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</si>
  <si>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</si>
  <si>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</si>
  <si>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</si>
  <si>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</si>
  <si>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</si>
  <si>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</si>
  <si>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</si>
  <si>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</si>
  <si>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</si>
  <si>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</si>
  <si>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</si>
  <si>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</si>
  <si>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</si>
  <si>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</si>
  <si>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</si>
  <si>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</si>
  <si>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</si>
  <si>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</si>
  <si>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</si>
  <si>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</si>
  <si>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</si>
  <si>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</si>
  <si>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</si>
  <si>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</si>
  <si>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</si>
  <si>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</si>
  <si>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</si>
  <si>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</si>
  <si>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</si>
  <si>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</si>
  <si>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</si>
  <si>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</si>
  <si>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</si>
  <si>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</si>
  <si>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</si>
  <si>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</si>
  <si>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</si>
  <si>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</si>
  <si>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</si>
  <si>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</si>
  <si>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</si>
  <si>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</si>
  <si>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</si>
  <si>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</si>
  <si>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</si>
  <si>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</si>
  <si>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</si>
  <si>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</si>
  <si>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</si>
  <si>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</si>
  <si>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</si>
  <si>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</si>
  <si>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</si>
  <si>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</si>
  <si>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</si>
  <si>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</si>
  <si>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</si>
  <si>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</si>
  <si>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</si>
  <si>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</si>
  <si>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</si>
  <si>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</si>
  <si>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</si>
  <si>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</si>
  <si>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</si>
  <si>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</si>
  <si>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</si>
  <si>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</si>
  <si>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</si>
  <si>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</si>
  <si>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</si>
  <si>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</si>
  <si>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</si>
  <si>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</si>
  <si>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</si>
  <si>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</si>
  <si>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</si>
  <si>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</si>
  <si>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</si>
  <si>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</si>
  <si>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</si>
  <si>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</si>
  <si>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</si>
  <si>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</si>
  <si>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</si>
  <si>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</si>
  <si>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</si>
  <si>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</si>
  <si>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</si>
  <si>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</si>
  <si>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</si>
  <si>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</si>
  <si>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</si>
  <si>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</si>
  <si>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</si>
  <si>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</si>
  <si>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</si>
  <si>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</si>
  <si>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</si>
  <si>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</si>
  <si>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</si>
  <si>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</si>
  <si>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</si>
  <si>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</si>
  <si>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</si>
  <si>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</si>
  <si>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</si>
  <si>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</si>
  <si>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</si>
  <si>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</si>
  <si>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</si>
  <si>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</si>
  <si>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</si>
  <si>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</si>
  <si>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</si>
  <si>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</si>
  <si>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</si>
  <si>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</si>
  <si>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</si>
  <si>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</si>
  <si>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</si>
  <si>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</si>
  <si>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</si>
  <si>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</si>
  <si>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</si>
  <si>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</si>
  <si>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</si>
  <si>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</si>
  <si>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</si>
  <si>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</si>
  <si>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</si>
  <si>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</si>
  <si>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</si>
  <si>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</si>
  <si>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</si>
  <si>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</si>
  <si>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</si>
  <si>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</si>
  <si>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</si>
  <si>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</si>
  <si>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</si>
  <si>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</si>
  <si>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</si>
  <si>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</si>
  <si>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</si>
  <si>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</si>
  <si>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</si>
  <si>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</si>
  <si>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</si>
  <si>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</si>
  <si>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</si>
  <si>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</si>
  <si>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</si>
  <si>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</si>
  <si>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</si>
  <si>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</si>
  <si>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</si>
  <si>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</si>
  <si>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</si>
  <si>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</si>
  <si>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</si>
  <si>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</si>
  <si>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</si>
  <si>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</si>
  <si>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</si>
  <si>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</si>
  <si>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</si>
  <si>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</si>
  <si>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</si>
  <si>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</si>
  <si>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</si>
  <si>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</si>
  <si>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</si>
  <si>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</si>
  <si>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</si>
  <si>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</si>
  <si>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</si>
  <si>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</si>
  <si>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</si>
  <si>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</si>
  <si>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</si>
  <si>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</si>
  <si>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</si>
  <si>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</si>
  <si>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</si>
  <si>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</si>
  <si>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</si>
  <si>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</si>
  <si>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</si>
  <si>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</si>
  <si>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</si>
  <si>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</si>
  <si>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</si>
  <si>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</si>
  <si>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</si>
  <si>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</si>
  <si>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</si>
  <si>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</si>
  <si>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</si>
  <si>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</si>
  <si>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</si>
  <si>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</si>
  <si>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</si>
  <si>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</si>
  <si>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</si>
  <si>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</si>
  <si>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</si>
  <si>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</si>
  <si>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</si>
  <si>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</si>
  <si>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</si>
  <si>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</si>
  <si>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</si>
  <si>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</si>
  <si>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</si>
  <si>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</si>
  <si>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</si>
  <si>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</si>
  <si>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</si>
  <si>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</si>
  <si>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</si>
  <si>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</si>
  <si>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</si>
  <si>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</si>
  <si>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</si>
  <si>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</si>
  <si>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</si>
  <si>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</si>
  <si>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</si>
  <si>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</si>
  <si>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</si>
  <si>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</si>
  <si>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</si>
  <si>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</si>
  <si>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</si>
  <si>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</si>
  <si>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</si>
  <si>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</si>
  <si>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</si>
  <si>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</si>
  <si>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</si>
  <si>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</si>
  <si>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</si>
  <si>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</si>
  <si>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</si>
  <si>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</si>
  <si>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</si>
  <si>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</si>
  <si>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</si>
  <si>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</si>
  <si>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</si>
  <si>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</si>
  <si>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</si>
  <si>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</si>
  <si>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</si>
  <si>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</si>
  <si>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</si>
  <si>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</si>
  <si>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</si>
  <si>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</si>
  <si>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</si>
  <si>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</si>
  <si>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</si>
  <si>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</si>
  <si>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</si>
  <si>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</si>
  <si>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</si>
  <si>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</si>
  <si>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</si>
  <si>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</si>
  <si>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</si>
  <si>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</si>
  <si>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</si>
  <si>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</si>
  <si>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</si>
  <si>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</si>
  <si>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</si>
  <si>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</si>
  <si>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</si>
  <si>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</si>
  <si>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</si>
  <si>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</si>
  <si>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</si>
  <si>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</si>
  <si>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</si>
  <si>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</si>
  <si>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</si>
  <si>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</si>
  <si>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</si>
  <si>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</si>
  <si>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</si>
  <si>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</si>
  <si>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</si>
  <si>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</si>
  <si>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</si>
  <si>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</si>
  <si>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</si>
  <si>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</si>
  <si>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</si>
  <si>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</si>
  <si>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</si>
  <si>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</si>
  <si>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</si>
  <si>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</si>
  <si>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</si>
  <si>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</si>
  <si>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</si>
  <si>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</si>
  <si>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</si>
  <si>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</si>
  <si>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</si>
  <si>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</si>
  <si>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</si>
  <si>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</si>
  <si>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</si>
  <si>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</si>
  <si>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</si>
  <si>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</si>
  <si>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</si>
  <si>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</si>
  <si>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</si>
  <si>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</si>
  <si>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</si>
  <si>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</si>
  <si>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</si>
  <si>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</si>
  <si>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</si>
  <si>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</si>
  <si>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</si>
  <si>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</si>
  <si>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</si>
  <si>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</si>
  <si>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</si>
  <si>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</si>
  <si>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</si>
  <si>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</si>
  <si>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</si>
  <si>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</si>
  <si>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</si>
  <si>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</si>
  <si>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</si>
  <si>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</si>
  <si>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</si>
  <si>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</si>
  <si>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</si>
  <si>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</si>
  <si>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</si>
  <si>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</si>
  <si>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</si>
  <si>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</si>
  <si>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</si>
  <si>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</si>
  <si>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</si>
  <si>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</si>
  <si>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</si>
  <si>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</si>
  <si>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</si>
  <si>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</si>
  <si>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</si>
  <si>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</si>
  <si>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</si>
  <si>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</si>
  <si>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</si>
  <si>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</si>
  <si>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</si>
  <si>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</si>
  <si>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</si>
  <si>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</si>
  <si>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</si>
  <si>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</si>
  <si>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</si>
  <si>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</si>
  <si>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</si>
  <si>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</si>
  <si>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</si>
  <si>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</si>
  <si>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</si>
  <si>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</si>
  <si>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</si>
  <si>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</si>
  <si>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</si>
  <si>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</si>
  <si>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</si>
  <si>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</si>
  <si>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</si>
  <si>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</si>
  <si>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</si>
  <si>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</si>
  <si>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</si>
  <si>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</si>
  <si>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</si>
  <si>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</si>
  <si>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</si>
  <si>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</si>
  <si>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</si>
  <si>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</si>
  <si>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</si>
  <si>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</si>
  <si>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</si>
  <si>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</si>
  <si>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</si>
  <si>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</si>
  <si>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</si>
  <si>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</si>
  <si>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</si>
  <si>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</si>
  <si>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</si>
  <si>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</si>
  <si>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</si>
  <si>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</si>
  <si>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</si>
  <si>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</si>
  <si>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</si>
  <si>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</si>
  <si>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</si>
  <si>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</si>
  <si>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</si>
  <si>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</si>
  <si>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</si>
  <si>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</si>
  <si>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</si>
  <si>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</si>
  <si>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</si>
  <si>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</si>
  <si>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</si>
  <si>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</si>
  <si>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</si>
  <si>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</si>
  <si>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</si>
  <si>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</si>
  <si>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</si>
  <si>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</si>
  <si>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</si>
  <si>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</si>
  <si>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</si>
  <si>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</si>
  <si>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</si>
  <si>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</si>
  <si>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</si>
  <si>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</si>
  <si>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</si>
  <si>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</si>
  <si>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</si>
  <si>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</si>
  <si>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</si>
  <si>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</si>
  <si>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</si>
  <si>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</si>
  <si>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</si>
  <si>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</si>
  <si>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</si>
  <si>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</si>
  <si>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</si>
  <si>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</si>
  <si>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</si>
  <si>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</si>
  <si>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</si>
  <si>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</si>
  <si>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</si>
  <si>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</si>
  <si>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</si>
  <si>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</si>
  <si>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</si>
  <si>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</si>
  <si>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</si>
  <si>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</si>
  <si>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</si>
  <si>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</si>
  <si>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</si>
  <si>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</si>
  <si>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</si>
  <si>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</si>
  <si>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</si>
  <si>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</si>
  <si>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</si>
  <si>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</si>
  <si>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</si>
  <si>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</si>
  <si>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</si>
  <si>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</si>
  <si>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</si>
  <si>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</si>
  <si>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</si>
  <si>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</si>
  <si>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</si>
  <si>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</si>
  <si>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</si>
  <si>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</si>
  <si>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</si>
  <si>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</si>
  <si>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</si>
  <si>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</si>
  <si>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</si>
  <si>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</si>
  <si>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</si>
  <si>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</si>
  <si>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</si>
  <si>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</si>
  <si>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</si>
  <si>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</si>
  <si>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</si>
  <si>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</si>
  <si>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</si>
  <si>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</si>
  <si>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</si>
  <si>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</si>
  <si>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</si>
  <si>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</si>
  <si>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</si>
  <si>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</si>
  <si>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</si>
  <si>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</si>
  <si>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</si>
  <si>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</si>
  <si>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</si>
  <si>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</si>
  <si>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</si>
  <si>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</si>
  <si>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</si>
  <si>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</si>
  <si>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</si>
  <si>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</si>
  <si>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</si>
  <si>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</si>
  <si>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</si>
  <si>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</si>
  <si>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</si>
  <si>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</si>
  <si>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</si>
  <si>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</si>
  <si>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</si>
  <si>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</si>
  <si>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</si>
  <si>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</si>
  <si>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</si>
  <si>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</si>
  <si>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</si>
  <si>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</si>
  <si>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</si>
  <si>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</si>
  <si>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</si>
  <si>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</si>
  <si>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</si>
  <si>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</si>
  <si>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</si>
  <si>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</si>
  <si>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</si>
  <si>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</si>
  <si>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</si>
  <si>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</si>
  <si>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</si>
  <si>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</si>
  <si>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</si>
  <si>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</si>
  <si>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</si>
  <si>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</si>
  <si>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</si>
  <si>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</si>
  <si>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</si>
  <si>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</si>
  <si>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</si>
  <si>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</si>
  <si>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</si>
  <si>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</si>
  <si>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</si>
  <si>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</si>
  <si>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</si>
  <si>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</si>
  <si>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</si>
  <si>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</si>
  <si>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</si>
  <si>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</si>
  <si>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</si>
  <si>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</si>
  <si>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</si>
  <si>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</si>
  <si>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</si>
  <si>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</si>
  <si>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</si>
  <si>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</si>
  <si>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</si>
  <si>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</si>
  <si>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</si>
  <si>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</si>
  <si>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</si>
  <si>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</si>
  <si>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</si>
  <si>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</si>
  <si>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</si>
  <si>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</si>
  <si>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</si>
  <si>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</si>
  <si>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</si>
  <si>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</si>
  <si>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</si>
  <si>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</si>
  <si>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</si>
  <si>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</si>
  <si>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</si>
  <si>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</si>
  <si>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</si>
  <si>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</si>
  <si>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</si>
  <si>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</si>
  <si>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</si>
  <si>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</si>
  <si>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</si>
  <si>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</si>
  <si>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</si>
  <si>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</si>
  <si>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</si>
  <si>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</si>
  <si>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</si>
  <si>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</si>
  <si>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</si>
  <si>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</si>
  <si>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</si>
  <si>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</si>
  <si>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</si>
  <si>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</si>
  <si>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</si>
  <si>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</si>
  <si>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</si>
  <si>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</si>
  <si>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</si>
  <si>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</si>
  <si>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</si>
  <si>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</si>
  <si>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</si>
  <si>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</si>
  <si>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</si>
  <si>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</si>
  <si>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</si>
  <si>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</si>
  <si>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</si>
  <si>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</si>
  <si>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</si>
  <si>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</si>
  <si>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</si>
  <si>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</si>
  <si>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</si>
  <si>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</si>
  <si>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</si>
  <si>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</si>
  <si>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</si>
  <si>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</si>
  <si>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</si>
  <si>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</si>
  <si>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</si>
  <si>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</si>
  <si>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</si>
  <si>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</si>
  <si>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</si>
  <si>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</si>
  <si>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</si>
  <si>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</si>
  <si>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</si>
  <si>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</si>
  <si>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</si>
  <si>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</si>
  <si>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</si>
  <si>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</si>
  <si>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</si>
  <si>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</si>
  <si>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</si>
  <si>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</si>
  <si>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</si>
  <si>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</si>
  <si>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</si>
  <si>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</si>
  <si>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</si>
  <si>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</si>
  <si>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</si>
  <si>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</si>
  <si>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</si>
  <si>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</si>
  <si>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</si>
  <si>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</si>
  <si>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</si>
  <si>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</si>
  <si>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</si>
  <si>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</si>
  <si>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</si>
  <si>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</si>
  <si>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</si>
  <si>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</si>
  <si>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</si>
  <si>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</si>
  <si>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</si>
  <si>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</si>
  <si>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</si>
  <si>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</si>
  <si>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</si>
  <si>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</si>
  <si>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</si>
  <si>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</si>
  <si>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</si>
  <si>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</si>
  <si>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</si>
  <si>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</si>
  <si>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</si>
  <si>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</si>
  <si>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</si>
  <si>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</si>
  <si>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</si>
  <si>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</si>
  <si>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</si>
  <si>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</si>
  <si>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</si>
  <si>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</si>
  <si>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</si>
  <si>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</si>
  <si>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</si>
  <si>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</si>
  <si>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</si>
  <si>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</si>
  <si>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</si>
  <si>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</si>
  <si>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</si>
  <si>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</si>
  <si>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</si>
  <si>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</si>
  <si>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</si>
  <si>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</si>
  <si>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</si>
  <si>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</si>
  <si>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</si>
  <si>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</si>
  <si>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</si>
  <si>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</si>
  <si>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</si>
  <si>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</si>
  <si>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</si>
  <si>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</si>
  <si>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</si>
  <si>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</si>
  <si>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</si>
  <si>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</si>
  <si>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</si>
  <si>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</si>
  <si>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</si>
  <si>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</si>
  <si>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</si>
  <si>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</si>
  <si>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</si>
  <si>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</si>
  <si>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</si>
  <si>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</si>
  <si>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</si>
  <si>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</si>
  <si>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</si>
  <si>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</si>
  <si>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</si>
  <si>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</si>
  <si>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</si>
  <si>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</si>
  <si>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</si>
  <si>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</si>
  <si>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</si>
  <si>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</si>
  <si>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</si>
  <si>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</si>
  <si>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</si>
  <si>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</si>
  <si>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</si>
  <si>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</si>
  <si>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</si>
  <si>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</si>
  <si>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</si>
  <si>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</si>
  <si>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</si>
  <si>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</si>
  <si>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</si>
  <si>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</si>
  <si>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</si>
  <si>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</si>
  <si>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</si>
  <si>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</si>
  <si>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</si>
  <si>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</si>
  <si>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</si>
  <si>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</si>
  <si>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</si>
  <si>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</si>
  <si>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</si>
  <si>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</si>
  <si>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</si>
  <si>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</si>
  <si>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</si>
  <si>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</si>
  <si>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</si>
  <si>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</si>
  <si>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</si>
  <si>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</si>
  <si>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</si>
  <si>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</si>
  <si>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</si>
  <si>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</si>
  <si>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</si>
  <si>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</si>
  <si>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</si>
  <si>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</si>
  <si>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</si>
  <si>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</si>
  <si>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</si>
  <si>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</si>
  <si>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</si>
  <si>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</si>
  <si>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</si>
  <si>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</si>
  <si>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</si>
  <si>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</si>
  <si>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</si>
  <si>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</si>
  <si>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</si>
  <si>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</si>
  <si>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</si>
  <si>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</si>
  <si>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</si>
  <si>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</si>
  <si>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</si>
  <si>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</si>
  <si>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</si>
  <si>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</si>
  <si>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</si>
  <si>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</si>
  <si>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</si>
  <si>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</si>
  <si>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</si>
  <si>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</si>
  <si>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</si>
  <si>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</si>
  <si>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</si>
  <si>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</si>
  <si>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</si>
  <si>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</si>
  <si>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</si>
  <si>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</si>
  <si>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</si>
  <si>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</si>
  <si>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</si>
  <si>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</si>
  <si>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</si>
  <si>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</si>
  <si>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</si>
  <si>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</si>
  <si>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</si>
  <si>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</si>
  <si>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</si>
  <si>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</si>
  <si>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</si>
  <si>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</si>
  <si>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</si>
  <si>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</si>
  <si>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</si>
  <si>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</si>
  <si>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</si>
  <si>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</si>
  <si>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</si>
  <si>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</si>
  <si>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</si>
  <si>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</si>
  <si>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</si>
  <si>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</si>
  <si>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</si>
  <si>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</si>
  <si>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</si>
  <si>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</si>
  <si>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</si>
  <si>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</si>
  <si>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</si>
  <si>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</si>
  <si>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</si>
  <si>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</si>
  <si>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</si>
  <si>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</si>
  <si>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</si>
  <si>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</si>
  <si>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</si>
  <si>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</si>
  <si>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</si>
  <si>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</si>
  <si>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</si>
  <si>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</si>
  <si>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</si>
  <si>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</si>
  <si>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</si>
  <si>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</si>
  <si>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</si>
  <si>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</si>
  <si>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</si>
  <si>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</si>
  <si>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</si>
  <si>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</si>
  <si>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</si>
  <si>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</si>
  <si>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</si>
  <si>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</si>
  <si>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</si>
  <si>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</si>
  <si>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</si>
  <si>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</si>
  <si>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</si>
  <si>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</si>
  <si>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</si>
  <si>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</si>
  <si>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</si>
  <si>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</si>
  <si>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</si>
  <si>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</si>
  <si>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</si>
  <si>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</si>
  <si>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</si>
  <si>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</si>
  <si>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</si>
  <si>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</si>
  <si>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</si>
  <si>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</si>
  <si>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</si>
  <si>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</si>
  <si>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</si>
  <si>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</si>
  <si>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</si>
  <si>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</si>
  <si>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</si>
  <si>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</si>
  <si>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</si>
  <si>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</si>
  <si>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</si>
  <si>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</si>
  <si>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</si>
  <si>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</si>
  <si>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</si>
  <si>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</si>
  <si>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</si>
  <si>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</si>
  <si>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</si>
  <si>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</si>
  <si>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</si>
  <si>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</si>
  <si>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</si>
  <si>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</si>
  <si>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</si>
  <si>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</si>
  <si>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</si>
  <si>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</si>
  <si>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</si>
  <si>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</si>
  <si>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</si>
  <si>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</si>
  <si>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</si>
  <si>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</si>
  <si>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</si>
  <si>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</si>
  <si>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</si>
  <si>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</si>
  <si>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</si>
  <si>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</si>
  <si>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</si>
  <si>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</si>
  <si>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</si>
  <si>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</si>
  <si>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</si>
  <si>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</si>
  <si>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</si>
  <si>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</si>
  <si>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</si>
  <si>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</si>
  <si>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</si>
  <si>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</si>
  <si>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</si>
  <si>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</si>
  <si>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</si>
  <si>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</si>
  <si>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</si>
  <si>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</si>
  <si>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</si>
  <si>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</si>
  <si>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</si>
  <si>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</si>
  <si>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</si>
  <si>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</si>
  <si>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</si>
  <si>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</si>
  <si>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</si>
  <si>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</si>
  <si>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</si>
  <si>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</si>
  <si>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</si>
  <si>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</si>
  <si>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</si>
  <si>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</si>
  <si>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</si>
  <si>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</si>
  <si>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</si>
  <si>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</si>
  <si>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</si>
  <si>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</si>
  <si>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</si>
  <si>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</si>
  <si>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</si>
  <si>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</si>
  <si>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</si>
  <si>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</si>
  <si>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</si>
  <si>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</si>
  <si>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</si>
  <si>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</si>
  <si>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</si>
  <si>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</si>
  <si>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</si>
  <si>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</si>
  <si>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</si>
  <si>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</si>
  <si>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</si>
  <si>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</si>
  <si>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</si>
  <si>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</si>
  <si>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</si>
  <si>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</si>
  <si>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</si>
  <si>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</si>
  <si>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</si>
  <si>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</si>
  <si>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</si>
  <si>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</si>
  <si>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</si>
  <si>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</si>
  <si>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</si>
  <si>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</si>
  <si>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</si>
  <si>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</si>
  <si>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</si>
  <si>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</si>
  <si>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</si>
  <si>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</si>
  <si>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</si>
  <si>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</si>
  <si>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</si>
  <si>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</si>
  <si>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</si>
  <si>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</si>
  <si>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</si>
  <si>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</si>
  <si>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</si>
  <si>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</si>
  <si>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</si>
  <si>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</si>
  <si>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</si>
  <si>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</si>
  <si>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</si>
  <si>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</si>
  <si>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</si>
  <si>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</si>
  <si>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</si>
  <si>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</si>
  <si>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</si>
  <si>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</si>
  <si>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</si>
  <si>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</si>
  <si>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</si>
  <si>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</si>
  <si>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</si>
  <si>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</si>
  <si>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</si>
  <si>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</si>
  <si>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</si>
  <si>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</si>
  <si>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</si>
  <si>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</si>
  <si>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</si>
  <si>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</si>
  <si>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</si>
  <si>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</si>
  <si>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</si>
  <si>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</si>
  <si>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</si>
  <si>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</si>
  <si>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</si>
  <si>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</si>
  <si>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</si>
  <si>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</si>
  <si>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</si>
  <si>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</si>
  <si>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</si>
  <si>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</si>
  <si>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</si>
  <si>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</si>
  <si>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</si>
  <si>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</si>
  <si>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</si>
  <si>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</si>
  <si>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</si>
  <si>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</si>
  <si>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</si>
  <si>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</si>
  <si>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</si>
  <si>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</si>
  <si>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</si>
  <si>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</si>
  <si>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</si>
  <si>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</si>
  <si>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</si>
  <si>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</si>
  <si>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</si>
  <si>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</si>
  <si>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</si>
  <si>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</si>
  <si>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</si>
  <si>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</si>
  <si>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</si>
  <si>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</si>
  <si>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</si>
  <si>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</si>
  <si>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</si>
  <si>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</si>
  <si>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</si>
  <si>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</si>
  <si>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</si>
  <si>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</si>
  <si>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</si>
  <si>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</si>
  <si>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</si>
  <si>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</si>
  <si>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</si>
  <si>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</si>
  <si>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</si>
  <si>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</si>
  <si>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</si>
  <si>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</si>
  <si>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</si>
  <si>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</si>
  <si>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</si>
  <si>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</si>
  <si>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</si>
  <si>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</si>
  <si>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</si>
  <si>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</si>
  <si>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</si>
  <si>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</si>
  <si>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</si>
  <si>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</si>
  <si>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</si>
  <si>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</si>
  <si>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</si>
  <si>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</si>
  <si>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</si>
  <si>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</si>
  <si>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</si>
  <si>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</si>
  <si>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</si>
  <si>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</si>
  <si>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</si>
  <si>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</si>
  <si>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</si>
  <si>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</si>
  <si>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</si>
  <si>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</si>
  <si>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</si>
  <si>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</si>
  <si>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</si>
  <si>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</si>
  <si>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</si>
  <si>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</si>
  <si>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</si>
  <si>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</si>
  <si>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</si>
  <si>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</si>
  <si>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</si>
  <si>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</si>
  <si>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</si>
  <si>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</si>
  <si>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</si>
  <si>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</si>
  <si>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</si>
  <si>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</si>
  <si>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</si>
  <si>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</si>
  <si>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</si>
  <si>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</si>
  <si>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</si>
  <si>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</si>
  <si>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</si>
  <si>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</si>
  <si>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</si>
  <si>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</si>
  <si>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</si>
  <si>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</si>
  <si>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</si>
  <si>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</si>
  <si>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</si>
  <si>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</si>
  <si>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</si>
  <si>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</si>
  <si>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</si>
  <si>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</si>
  <si>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</si>
  <si>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</si>
  <si>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</si>
  <si>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</si>
  <si>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</si>
  <si>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</si>
  <si>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</si>
  <si>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</si>
  <si>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</si>
  <si>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</si>
  <si>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</si>
  <si>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</si>
  <si>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</si>
  <si>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</si>
  <si>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</si>
  <si>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</si>
  <si>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</si>
  <si>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</si>
  <si>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</si>
  <si>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</si>
  <si>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</si>
  <si>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</si>
  <si>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</si>
  <si>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</si>
  <si>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</si>
  <si>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</si>
  <si>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</si>
  <si>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</si>
  <si>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</si>
  <si>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</si>
  <si>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</si>
  <si>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</si>
  <si>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</si>
  <si>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</si>
  <si>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</si>
  <si>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</si>
  <si>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</si>
  <si>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</si>
  <si>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</si>
  <si>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</si>
  <si>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</si>
  <si>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</si>
  <si>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</si>
  <si>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</si>
  <si>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</si>
  <si>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</si>
  <si>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</si>
  <si>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</si>
  <si>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</si>
  <si>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</si>
  <si>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</si>
  <si>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</si>
  <si>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</si>
  <si>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</si>
  <si>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</si>
  <si>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</si>
  <si>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</si>
  <si>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</si>
  <si>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</si>
  <si>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</si>
  <si>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</si>
  <si>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</si>
  <si>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</si>
  <si>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</si>
  <si>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</si>
  <si>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</si>
  <si>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</si>
  <si>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</si>
  <si>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</si>
  <si>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</si>
  <si>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</si>
  <si>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</si>
  <si>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</si>
  <si>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</si>
  <si>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</si>
  <si>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</si>
  <si>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</si>
  <si>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</si>
  <si>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</si>
  <si>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</si>
  <si>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</si>
  <si>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</si>
  <si>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</si>
  <si>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</si>
  <si>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</si>
  <si>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</si>
  <si>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</si>
  <si>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</si>
  <si>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</si>
  <si>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</si>
  <si>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</si>
  <si>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</si>
  <si>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</si>
  <si>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</si>
  <si>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</si>
  <si>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</si>
  <si>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</si>
  <si>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</si>
  <si>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</si>
  <si>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</si>
  <si>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</si>
  <si>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</si>
  <si>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</si>
  <si>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</si>
  <si>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</si>
  <si>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</si>
  <si>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</si>
  <si>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</si>
  <si>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</si>
  <si>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</si>
  <si>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</si>
  <si>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</si>
  <si>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</si>
  <si>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</si>
  <si>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</si>
  <si>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</si>
  <si>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</si>
  <si>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</si>
  <si>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</si>
  <si>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</si>
  <si>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</si>
  <si>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</si>
  <si>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</si>
  <si>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</si>
  <si>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</si>
  <si>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</si>
  <si>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</si>
  <si>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</si>
  <si>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</si>
  <si>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</si>
  <si>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</si>
  <si>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</si>
  <si>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</si>
  <si>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</si>
  <si>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</si>
  <si>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</si>
  <si>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</si>
  <si>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</si>
  <si>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</si>
  <si>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</si>
  <si>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</si>
  <si>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</si>
  <si>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</si>
  <si>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</si>
  <si>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</si>
  <si>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</si>
  <si>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</si>
  <si>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</si>
  <si>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</si>
  <si>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</si>
  <si>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</si>
  <si>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</si>
  <si>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</si>
  <si>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</si>
  <si>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</si>
  <si>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</si>
  <si>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</si>
  <si>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</si>
  <si>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</si>
  <si>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</si>
  <si>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</si>
  <si>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</si>
  <si>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</si>
  <si>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</si>
  <si>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</si>
  <si>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</si>
  <si>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</si>
  <si>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</si>
  <si>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</si>
  <si>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</si>
  <si>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</si>
  <si>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</si>
  <si>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</si>
  <si>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</si>
  <si>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</si>
  <si>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</si>
  <si>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</si>
  <si>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</si>
  <si>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</si>
  <si>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</si>
  <si>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</si>
  <si>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</si>
  <si>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</si>
  <si>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</si>
  <si>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</si>
  <si>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</si>
  <si>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</si>
  <si>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</si>
  <si>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</si>
  <si>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</si>
  <si>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</si>
  <si>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</si>
  <si>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</si>
  <si>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</si>
  <si>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</si>
  <si>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</si>
  <si>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</si>
  <si>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</si>
  <si>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</si>
  <si>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</si>
  <si>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</si>
  <si>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</si>
  <si>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</si>
  <si>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</si>
  <si>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</si>
  <si>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</si>
  <si>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</si>
  <si>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</si>
  <si>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</si>
  <si>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</si>
  <si>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</si>
  <si>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</si>
  <si>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</si>
  <si>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</si>
  <si>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</si>
  <si>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</si>
  <si>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</si>
  <si>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</si>
  <si>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</si>
  <si>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</si>
  <si>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</si>
  <si>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</si>
  <si>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</si>
  <si>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</si>
  <si>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</si>
  <si>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</si>
  <si>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</si>
  <si>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</si>
  <si>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</si>
  <si>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</si>
  <si>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</si>
  <si>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</si>
  <si>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</si>
  <si>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</si>
  <si>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</si>
  <si>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</si>
  <si>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</si>
  <si>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</si>
  <si>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</si>
  <si>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</si>
  <si>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</si>
  <si>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</si>
  <si>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</si>
  <si>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</si>
  <si>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</si>
  <si>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</si>
  <si>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</si>
  <si>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</si>
  <si>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</si>
  <si>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</si>
  <si>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</si>
  <si>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</si>
  <si>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</si>
  <si>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</si>
  <si>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</si>
  <si>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</si>
  <si>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</si>
  <si>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</si>
  <si>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</si>
  <si>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</si>
  <si>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</si>
  <si>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</si>
  <si>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</si>
  <si>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</si>
  <si>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</si>
  <si>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</si>
  <si>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</si>
  <si>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</si>
  <si>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</si>
  <si>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</si>
  <si>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</si>
  <si>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</si>
  <si>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</si>
  <si>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</si>
  <si>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</si>
  <si>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</si>
  <si>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</si>
  <si>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</si>
  <si>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</si>
  <si>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</si>
  <si>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</si>
  <si>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</si>
  <si>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</si>
  <si>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</si>
  <si>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</si>
  <si>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</si>
  <si>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</si>
  <si>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</si>
  <si>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</si>
  <si>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</si>
  <si>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</si>
  <si>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</si>
  <si>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</si>
  <si>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</si>
  <si>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</si>
  <si>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</si>
  <si>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</si>
  <si>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</si>
  <si>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</si>
  <si>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</si>
  <si>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</si>
  <si>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</si>
  <si>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</si>
  <si>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</si>
  <si>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</si>
  <si>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</si>
  <si>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</si>
  <si>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</si>
  <si>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</si>
  <si>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</si>
  <si>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</si>
  <si>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</si>
  <si>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</si>
  <si>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</si>
  <si>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</si>
  <si>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</si>
  <si>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</si>
  <si>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</si>
  <si>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</si>
  <si>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</si>
  <si>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</si>
  <si>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</si>
  <si>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</si>
  <si>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</si>
  <si>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</si>
  <si>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</si>
  <si>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</si>
  <si>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</si>
  <si>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</si>
  <si>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</si>
  <si>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</si>
  <si>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</si>
  <si>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</si>
  <si>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</si>
  <si>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</si>
  <si>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</si>
  <si>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</si>
  <si>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</si>
  <si>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</si>
  <si>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</si>
  <si>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</si>
  <si>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</si>
  <si>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</si>
  <si>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</si>
  <si>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</si>
  <si>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</si>
  <si>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</si>
  <si>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</si>
  <si>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</si>
  <si>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</si>
  <si>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</si>
  <si>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</si>
  <si>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</si>
  <si>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</si>
  <si>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</si>
  <si>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</si>
  <si>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</si>
  <si>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</si>
  <si>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</si>
  <si>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</si>
  <si>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</si>
  <si>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</si>
  <si>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</si>
  <si>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</si>
  <si>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</si>
  <si>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</si>
  <si>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</si>
  <si>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</si>
  <si>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</si>
  <si>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</si>
  <si>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</si>
  <si>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</si>
  <si>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</si>
  <si>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</si>
  <si>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</si>
  <si>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</si>
  <si>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</si>
  <si>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</si>
  <si>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</si>
  <si>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</si>
  <si>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</si>
  <si>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</si>
  <si>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</si>
  <si>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</si>
  <si>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</si>
  <si>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</si>
  <si>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</si>
  <si>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</si>
  <si>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</si>
  <si>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</si>
  <si>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</si>
  <si>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</si>
  <si>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</si>
  <si>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</si>
  <si>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</si>
  <si>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</si>
  <si>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</si>
  <si>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</si>
  <si>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</si>
  <si>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</si>
  <si>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</si>
  <si>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</si>
  <si>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</si>
  <si>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</si>
  <si>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</si>
  <si>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</si>
  <si>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</si>
  <si>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</si>
  <si>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</si>
  <si>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</si>
  <si>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</si>
  <si>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</si>
  <si>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</si>
  <si>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</si>
  <si>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</si>
  <si>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</si>
  <si>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</si>
  <si>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</si>
  <si>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</si>
  <si>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</si>
  <si>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</si>
  <si>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</si>
  <si>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</si>
  <si>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</si>
  <si>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</si>
  <si>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</si>
  <si>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</si>
  <si>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</si>
  <si>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</si>
  <si>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</si>
  <si>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</si>
  <si>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</si>
  <si>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</si>
  <si>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</si>
  <si>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</si>
  <si>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</si>
  <si>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</si>
  <si>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</si>
  <si>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</si>
  <si>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</si>
  <si>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</si>
  <si>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</si>
  <si>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</si>
  <si>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</si>
  <si>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</si>
  <si>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</si>
  <si>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</si>
  <si>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</si>
  <si>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</si>
  <si>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</si>
  <si>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</si>
  <si>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</si>
  <si>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</si>
  <si>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</si>
  <si>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</si>
  <si>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</si>
  <si>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</si>
  <si>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</si>
  <si>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</si>
  <si>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</si>
  <si>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</si>
  <si>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</si>
  <si>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</si>
  <si>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</si>
  <si>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</si>
  <si>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</si>
  <si>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</si>
  <si>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</si>
  <si>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</si>
  <si>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</si>
  <si>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</si>
  <si>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</si>
  <si>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</si>
  <si>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</si>
  <si>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</si>
  <si>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</si>
  <si>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</si>
  <si>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</si>
  <si>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</si>
  <si>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</si>
  <si>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</si>
  <si>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</si>
  <si>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</si>
  <si>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</si>
  <si>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</si>
  <si>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</si>
  <si>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</si>
  <si>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</si>
  <si>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</si>
  <si>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</si>
  <si>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</si>
  <si>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</si>
  <si>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</si>
  <si>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</si>
  <si>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</si>
  <si>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</si>
  <si>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</si>
  <si>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</si>
  <si>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</si>
  <si>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</si>
  <si>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</si>
  <si>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</si>
  <si>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</si>
  <si>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</si>
  <si>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</si>
  <si>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</si>
  <si>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</si>
  <si>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</si>
  <si>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</si>
  <si>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</si>
  <si>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</si>
  <si>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</si>
  <si>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</si>
  <si>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</si>
  <si>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</si>
  <si>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</si>
  <si>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</si>
  <si>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</si>
  <si>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</si>
  <si>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</si>
  <si>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</si>
  <si>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</si>
  <si>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</si>
  <si>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</si>
  <si>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</si>
  <si>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</si>
  <si>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</si>
  <si>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</si>
  <si>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</si>
  <si>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</si>
  <si>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</si>
  <si>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</si>
  <si>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</si>
  <si>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</si>
  <si>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</si>
  <si>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</si>
  <si>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</si>
  <si>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</si>
  <si>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</si>
  <si>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</si>
  <si>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</si>
  <si>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</si>
  <si>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</si>
  <si>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</si>
  <si>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</si>
  <si>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</si>
  <si>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</si>
  <si>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</si>
  <si>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</si>
  <si>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</si>
  <si>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</si>
  <si>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</si>
  <si>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</si>
  <si>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</si>
  <si>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</si>
  <si>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</si>
  <si>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</si>
  <si>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</si>
  <si>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</si>
  <si>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</si>
  <si>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</si>
  <si>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</si>
  <si>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</si>
  <si>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</si>
  <si>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</si>
  <si>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</si>
  <si>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</si>
  <si>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</si>
  <si>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</si>
  <si>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</si>
  <si>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</si>
  <si>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</si>
  <si>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</si>
  <si>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</si>
  <si>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</si>
  <si>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</si>
  <si>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</si>
  <si>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</si>
  <si>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</si>
  <si>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</si>
  <si>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</si>
  <si>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</si>
  <si>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</si>
  <si>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</si>
  <si>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</si>
  <si>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</si>
  <si>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</si>
  <si>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</si>
  <si>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</si>
  <si>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</si>
  <si>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</si>
  <si>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</si>
  <si>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</si>
  <si>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</si>
  <si>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</si>
  <si>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</si>
  <si>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</si>
  <si>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</si>
  <si>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</si>
  <si>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</si>
  <si>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</si>
  <si>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</si>
  <si>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</si>
  <si>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</si>
  <si>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</si>
  <si>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</si>
  <si>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</si>
  <si>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</si>
  <si>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</si>
  <si>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</si>
  <si>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</si>
  <si>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</si>
  <si>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</si>
  <si>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</si>
  <si>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</si>
  <si>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</si>
  <si>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</si>
  <si>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</si>
  <si>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</si>
  <si>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</si>
  <si>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</si>
  <si>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</si>
  <si>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</si>
  <si>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</si>
  <si>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</si>
  <si>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</si>
  <si>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</si>
  <si>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</si>
  <si>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</si>
  <si>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</si>
  <si>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</si>
  <si>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</si>
  <si>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</si>
  <si>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</si>
  <si>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</si>
  <si>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</si>
  <si>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</si>
  <si>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</si>
  <si>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</si>
  <si>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</si>
  <si>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</si>
  <si>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</si>
  <si>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</si>
  <si>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</si>
  <si>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</si>
  <si>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</si>
  <si>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</si>
  <si>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</si>
  <si>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</si>
  <si>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</si>
  <si>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</si>
  <si>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</si>
  <si>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</si>
  <si>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</si>
  <si>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</si>
  <si>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</si>
  <si>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</si>
  <si>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</si>
  <si>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</si>
  <si>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</si>
  <si>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</si>
  <si>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</si>
  <si>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</si>
  <si>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</si>
  <si>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</si>
  <si>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</si>
  <si>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</si>
  <si>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</si>
  <si>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</si>
  <si>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</si>
  <si>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</si>
  <si>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</si>
  <si>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</si>
  <si>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</si>
  <si>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</si>
  <si>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</si>
  <si>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</si>
  <si>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</si>
  <si>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</si>
  <si>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</si>
  <si>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</si>
  <si>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</si>
  <si>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</si>
  <si>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</si>
  <si>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</si>
  <si>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</si>
  <si>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</si>
  <si>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</si>
  <si>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</si>
  <si>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</si>
  <si>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</si>
  <si>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</si>
  <si>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</si>
  <si>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</si>
  <si>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</si>
  <si>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</si>
  <si>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</si>
  <si>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</si>
  <si>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</si>
  <si>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</si>
  <si>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</si>
  <si>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</si>
  <si>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</si>
  <si>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</si>
  <si>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</si>
  <si>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</si>
  <si>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</si>
  <si>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</si>
  <si>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</si>
  <si>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</si>
  <si>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</si>
  <si>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</si>
  <si>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</si>
  <si>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</si>
  <si>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</si>
  <si>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</si>
  <si>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</si>
  <si>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</si>
  <si>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</si>
  <si>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</si>
  <si>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</si>
  <si>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</si>
  <si>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</si>
  <si>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</si>
  <si>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</si>
  <si>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</si>
  <si>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</si>
  <si>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</si>
  <si>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</si>
  <si>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</si>
  <si>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</si>
  <si>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</si>
  <si>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</si>
  <si>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</si>
  <si>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</si>
  <si>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</si>
  <si>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</si>
  <si>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</si>
  <si>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</si>
  <si>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</si>
  <si>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</si>
  <si>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</si>
  <si>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</si>
  <si>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</si>
  <si>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</si>
  <si>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</si>
  <si>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</si>
  <si>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</si>
  <si>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</si>
  <si>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</si>
  <si>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</si>
  <si>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</si>
  <si>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</si>
  <si>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</si>
  <si>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</si>
  <si>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</si>
  <si>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</si>
  <si>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</si>
  <si>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</si>
  <si>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</si>
  <si>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</si>
  <si>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</si>
  <si>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</si>
  <si>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</si>
  <si>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</si>
  <si>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</si>
  <si>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</si>
  <si>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</si>
  <si>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</si>
  <si>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</si>
  <si>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</si>
  <si>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</si>
  <si>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</si>
  <si>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</si>
  <si>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</si>
  <si>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</si>
  <si>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</si>
  <si>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</si>
  <si>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</si>
  <si>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</si>
  <si>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</si>
  <si>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</si>
  <si>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</si>
  <si>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</si>
  <si>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</si>
  <si>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</si>
  <si>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</si>
  <si>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</si>
  <si>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</si>
  <si>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</si>
  <si>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</si>
  <si>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</si>
  <si>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</si>
  <si>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</si>
  <si>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</si>
  <si>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</si>
  <si>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</si>
  <si>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</si>
  <si>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</si>
  <si>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</si>
  <si>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</si>
  <si>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</si>
  <si>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</si>
  <si>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</si>
  <si>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</si>
  <si>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</si>
  <si>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</si>
  <si>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</si>
  <si>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</si>
  <si>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</si>
  <si>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</si>
  <si>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</si>
  <si>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</si>
  <si>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</si>
  <si>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</si>
  <si>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</si>
  <si>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</si>
  <si>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</si>
  <si>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</si>
  <si>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</si>
  <si>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</si>
  <si>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</si>
  <si>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</si>
  <si>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</si>
  <si>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</si>
  <si>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</si>
  <si>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</si>
  <si>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</si>
  <si>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</si>
  <si>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</si>
  <si>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</si>
  <si>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</si>
  <si>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</si>
  <si>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</si>
  <si>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</si>
  <si>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</si>
  <si>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</si>
  <si>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</si>
  <si>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</si>
  <si>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</si>
  <si>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</si>
  <si>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</si>
  <si>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</si>
  <si>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</si>
  <si>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</si>
  <si>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</si>
  <si>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</si>
  <si>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</si>
  <si>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</si>
  <si>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</si>
  <si>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</si>
  <si>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</si>
  <si>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</si>
  <si>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</si>
  <si>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</si>
  <si>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</si>
  <si>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</si>
  <si>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</si>
  <si>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</si>
  <si>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</si>
  <si>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</si>
  <si>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</si>
  <si>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</si>
  <si>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</si>
  <si>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</si>
  <si>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</si>
  <si>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</si>
  <si>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</si>
  <si>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</si>
  <si>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</si>
  <si>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</si>
  <si>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</si>
  <si>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</si>
  <si>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</si>
  <si>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</si>
  <si>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</si>
  <si>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</si>
  <si>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</si>
  <si>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</si>
  <si>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</si>
  <si>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</si>
  <si>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</si>
  <si>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</si>
  <si>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</si>
  <si>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</si>
  <si>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</si>
  <si>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</si>
  <si>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</si>
  <si>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</si>
  <si>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</si>
  <si>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</si>
  <si>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</si>
  <si>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</si>
  <si>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</si>
  <si>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</si>
  <si>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</si>
  <si>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</si>
  <si>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</si>
  <si>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</si>
  <si>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</si>
  <si>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</si>
  <si>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</si>
  <si>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</si>
  <si>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</si>
  <si>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</si>
  <si>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</si>
  <si>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</si>
  <si>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</si>
  <si>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</si>
  <si>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</si>
  <si>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</si>
  <si>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</si>
  <si>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</si>
  <si>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</si>
  <si>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</si>
  <si>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</si>
  <si>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</si>
  <si>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</si>
  <si>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</si>
  <si>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</si>
  <si>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</si>
  <si>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</si>
  <si>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</si>
  <si>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</si>
  <si>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</si>
  <si>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</si>
  <si>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</si>
  <si>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</si>
  <si>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</si>
  <si>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</si>
  <si>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</si>
  <si>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</si>
  <si>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</si>
  <si>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</si>
  <si>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</si>
  <si>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</si>
  <si>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</si>
  <si>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</si>
  <si>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</si>
  <si>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</si>
  <si>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</si>
  <si>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</si>
  <si>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</si>
  <si>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</si>
  <si>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</si>
  <si>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</si>
  <si>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</si>
  <si>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</si>
  <si>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</si>
  <si>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</si>
  <si>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</si>
  <si>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</si>
  <si>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</si>
  <si>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</si>
  <si>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</si>
  <si>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</si>
  <si>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</si>
  <si>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</si>
  <si>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</si>
  <si>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</si>
  <si>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</si>
  <si>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</si>
  <si>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</si>
  <si>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</si>
  <si>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</si>
  <si>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</si>
  <si>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</si>
  <si>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</si>
  <si>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</si>
  <si>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</si>
  <si>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</si>
  <si>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</si>
  <si>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</si>
  <si>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</si>
  <si>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</si>
  <si>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</si>
  <si>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</si>
  <si>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</si>
  <si>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</si>
  <si>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</si>
  <si>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</si>
  <si>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</si>
  <si>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</si>
  <si>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</si>
  <si>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</si>
  <si>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</si>
  <si>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</si>
  <si>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</si>
  <si>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</si>
  <si>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</si>
  <si>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</si>
  <si>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</si>
  <si>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</si>
  <si>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</si>
  <si>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</si>
  <si>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</si>
  <si>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</si>
  <si>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</si>
  <si>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</si>
  <si>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</si>
  <si>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</si>
  <si>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</si>
  <si>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</si>
  <si>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</si>
  <si>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</si>
  <si>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</si>
  <si>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</si>
  <si>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</si>
  <si>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</si>
  <si>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</si>
  <si>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</si>
  <si>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</si>
  <si>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</si>
  <si>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</si>
  <si>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</si>
  <si>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</si>
  <si>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</si>
  <si>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</si>
  <si>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</si>
  <si>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</si>
  <si>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</si>
  <si>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</si>
  <si>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</si>
  <si>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</si>
  <si>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</si>
  <si>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</si>
  <si>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</si>
  <si>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</si>
  <si>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</si>
  <si>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</si>
  <si>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</si>
  <si>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</si>
  <si>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</si>
  <si>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</si>
  <si>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</si>
  <si>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</si>
  <si>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</si>
  <si>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</si>
  <si>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</si>
  <si>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</si>
  <si>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</si>
  <si>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</si>
  <si>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</si>
  <si>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</si>
  <si>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</si>
  <si>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</si>
  <si>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</si>
  <si>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</si>
  <si>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</si>
  <si>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</si>
  <si>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</si>
  <si>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</si>
  <si>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</si>
  <si>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</si>
  <si>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</si>
  <si>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</si>
  <si>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</si>
  <si>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</si>
  <si>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</si>
  <si>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</si>
  <si>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</si>
  <si>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</si>
  <si>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</si>
  <si>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</si>
  <si>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</si>
  <si>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</si>
  <si>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</si>
  <si>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</si>
  <si>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</si>
  <si>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</si>
  <si>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</si>
  <si>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</si>
  <si>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</si>
  <si>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</si>
  <si>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</si>
  <si>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</si>
  <si>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</si>
  <si>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</si>
  <si>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</si>
  <si>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</si>
  <si>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</si>
  <si>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</si>
  <si>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</si>
  <si>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</si>
  <si>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</si>
  <si>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</si>
  <si>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</si>
  <si>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</si>
  <si>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</si>
  <si>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</si>
  <si>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</si>
  <si>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</si>
  <si>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</si>
  <si>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</si>
  <si>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</si>
  <si>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</si>
  <si>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</si>
  <si>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</si>
  <si>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</si>
  <si>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</si>
  <si>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</si>
  <si>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</si>
  <si>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</si>
  <si>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</si>
  <si>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</si>
  <si>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</si>
  <si>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</si>
  <si>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</si>
  <si>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</si>
  <si>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</si>
  <si>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</si>
  <si>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</si>
  <si>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</si>
  <si>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</si>
  <si>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</si>
  <si>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</si>
  <si>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</si>
  <si>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</si>
  <si>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</si>
  <si>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</si>
  <si>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</si>
  <si>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</si>
  <si>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</si>
  <si>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</si>
  <si>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</si>
  <si>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</si>
  <si>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</si>
  <si>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</si>
  <si>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</si>
  <si>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</si>
  <si>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</si>
  <si>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</si>
  <si>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</si>
  <si>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</si>
  <si>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</si>
  <si>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</si>
  <si>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</si>
  <si>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</si>
  <si>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</si>
  <si>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</si>
  <si>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</si>
  <si>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</si>
  <si>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</si>
  <si>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</si>
  <si>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</si>
  <si>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</si>
  <si>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</si>
  <si>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</si>
  <si>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</si>
  <si>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</si>
  <si>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</si>
  <si>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</si>
  <si>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</si>
  <si>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</si>
  <si>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</si>
  <si>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</si>
  <si>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</si>
  <si>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</si>
  <si>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</si>
  <si>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</si>
  <si>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</si>
  <si>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</si>
  <si>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</si>
  <si>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</si>
  <si>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</si>
  <si>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</si>
  <si>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</si>
  <si>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</si>
  <si>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</si>
  <si>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</si>
  <si>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</si>
  <si>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</si>
  <si>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</si>
  <si>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</si>
  <si>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</si>
  <si>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</si>
  <si>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</si>
  <si>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</si>
  <si>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</si>
  <si>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</si>
  <si>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</si>
  <si>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</si>
  <si>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</si>
  <si>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</si>
  <si>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</si>
  <si>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</si>
  <si>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</si>
  <si>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</si>
  <si>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</si>
  <si>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</si>
  <si>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</si>
  <si>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</si>
  <si>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</si>
  <si>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</si>
  <si>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</si>
  <si>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</si>
  <si>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</si>
  <si>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</si>
  <si>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</si>
  <si>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</si>
  <si>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</si>
  <si>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</si>
  <si>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</si>
  <si>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</si>
  <si>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</si>
  <si>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</si>
  <si>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</si>
  <si>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</si>
  <si>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</si>
  <si>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</si>
  <si>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</si>
  <si>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</si>
  <si>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</si>
  <si>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</si>
  <si>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</si>
  <si>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</si>
  <si>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</si>
  <si>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</si>
  <si>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</si>
  <si>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</si>
  <si>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</si>
  <si>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</si>
  <si>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</si>
  <si>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</si>
  <si>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</si>
  <si>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</si>
  <si>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</si>
  <si>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</si>
  <si>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</si>
  <si>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</si>
  <si>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</si>
  <si>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</si>
  <si>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</si>
  <si>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</si>
  <si>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</si>
  <si>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</si>
  <si>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</si>
  <si>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</si>
  <si>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</si>
  <si>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</si>
  <si>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</si>
  <si>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</si>
  <si>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</si>
  <si>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</si>
  <si>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</si>
  <si>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</si>
  <si>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</si>
  <si>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</si>
  <si>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</si>
  <si>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</si>
  <si>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</si>
  <si>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</si>
  <si>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</si>
  <si>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</si>
  <si>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</si>
  <si>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</si>
  <si>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</si>
  <si>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</si>
  <si>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</si>
  <si>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</si>
  <si>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</si>
  <si>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</si>
  <si>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</si>
  <si>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</si>
  <si>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</si>
  <si>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</si>
  <si>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</si>
  <si>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</si>
  <si>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</si>
  <si>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</si>
  <si>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</si>
  <si>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</si>
  <si>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</si>
  <si>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</si>
  <si>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</si>
  <si>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</si>
  <si>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</si>
  <si>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</si>
  <si>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</si>
  <si>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</si>
  <si>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</si>
  <si>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</si>
  <si>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</si>
  <si>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</si>
  <si>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</si>
  <si>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</si>
  <si>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</si>
  <si>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</si>
  <si>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</si>
  <si>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</si>
  <si>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</si>
  <si>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</si>
  <si>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</si>
  <si>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</si>
  <si>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</si>
  <si>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</si>
  <si>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</si>
  <si>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</si>
  <si>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</si>
  <si>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</si>
  <si>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</si>
  <si>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</si>
  <si>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</si>
  <si>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</si>
  <si>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</si>
  <si>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</si>
  <si>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</si>
  <si>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</si>
  <si>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</si>
  <si>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</si>
  <si>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</si>
  <si>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</si>
  <si>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</si>
  <si>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</si>
  <si>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</si>
  <si>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</si>
  <si>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</si>
  <si>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</si>
  <si>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</si>
  <si>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</si>
  <si>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</si>
  <si>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</si>
  <si>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</si>
  <si>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</si>
  <si>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</si>
  <si>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</si>
  <si>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</si>
  <si>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</si>
  <si>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</si>
  <si>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</si>
  <si>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</si>
  <si>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</si>
  <si>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</si>
  <si>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</si>
  <si>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</si>
  <si>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</si>
  <si>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</si>
  <si>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</si>
  <si>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</si>
  <si>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</si>
  <si>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</si>
  <si>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</si>
  <si>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</si>
  <si>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</si>
  <si>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</si>
  <si>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</si>
  <si>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</si>
  <si>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</si>
  <si>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</si>
  <si>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</si>
  <si>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</si>
  <si>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</si>
  <si>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</si>
  <si>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</si>
  <si>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</si>
  <si>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</si>
  <si>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</si>
  <si>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</si>
  <si>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</si>
  <si>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</si>
  <si>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</si>
  <si>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</si>
  <si>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</si>
  <si>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</si>
  <si>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</si>
  <si>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</si>
  <si>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</si>
  <si>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</si>
  <si>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</si>
  <si>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</si>
  <si>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</si>
  <si>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</si>
  <si>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</si>
  <si>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</si>
  <si>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</si>
  <si>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</si>
  <si>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</si>
  <si>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</si>
  <si>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</si>
  <si>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</si>
  <si>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</si>
  <si>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</si>
  <si>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</si>
  <si>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</si>
  <si>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</si>
  <si>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</si>
  <si>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</si>
  <si>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</si>
  <si>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</si>
  <si>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</si>
  <si>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</si>
  <si>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</si>
  <si>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</si>
  <si>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</si>
  <si>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</si>
  <si>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</si>
  <si>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</si>
  <si>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</si>
  <si>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</si>
  <si>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</si>
  <si>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</si>
  <si>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</si>
  <si>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</si>
  <si>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</si>
  <si>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</si>
  <si>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</si>
  <si>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</si>
  <si>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</si>
  <si>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</si>
  <si>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</si>
  <si>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</si>
  <si>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</si>
  <si>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</si>
  <si>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</si>
  <si>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</si>
  <si>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</si>
  <si>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</si>
  <si>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</si>
  <si>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</si>
  <si>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</si>
  <si>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</si>
  <si>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</si>
  <si>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</si>
  <si>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</si>
  <si>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</si>
  <si>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</si>
  <si>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</si>
  <si>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</si>
  <si>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</si>
  <si>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</si>
  <si>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</si>
  <si>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</si>
  <si>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</si>
  <si>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</si>
  <si>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</si>
  <si>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</si>
  <si>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</si>
  <si>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</si>
  <si>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</si>
  <si>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</si>
  <si>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</si>
  <si>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</si>
  <si>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</si>
  <si>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</si>
  <si>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</si>
  <si>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</si>
  <si>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</si>
  <si>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</si>
  <si>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</si>
  <si>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</si>
  <si>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</si>
  <si>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</si>
  <si>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</si>
  <si>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</si>
  <si>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</si>
  <si>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</si>
  <si>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</si>
  <si>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</si>
  <si>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</si>
  <si>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</si>
  <si>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</si>
  <si>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</si>
  <si>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</si>
  <si>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</si>
  <si>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</si>
  <si>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</si>
  <si>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</si>
  <si>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</si>
  <si>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</si>
  <si>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</si>
  <si>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</si>
  <si>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</si>
  <si>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</si>
  <si>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</si>
  <si>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</si>
  <si>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</si>
  <si>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</si>
  <si>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</si>
  <si>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</si>
  <si>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</si>
  <si>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</si>
  <si>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</si>
  <si>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</si>
  <si>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</si>
  <si>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</si>
  <si>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</si>
  <si>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</si>
  <si>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</si>
  <si>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</si>
  <si>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</si>
  <si>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</si>
  <si>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</si>
  <si>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</si>
  <si>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</si>
  <si>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</si>
  <si>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</si>
  <si>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</si>
  <si>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</si>
  <si>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</si>
  <si>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</si>
  <si>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</si>
  <si>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</si>
  <si>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</si>
  <si>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</si>
  <si>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</si>
  <si>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</si>
  <si>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</si>
  <si>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</si>
  <si>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</si>
  <si>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</si>
  <si>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</si>
  <si>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</si>
  <si>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</si>
  <si>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</si>
  <si>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</si>
  <si>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</si>
  <si>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</si>
  <si>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</si>
  <si>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</si>
  <si>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</si>
  <si>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</si>
  <si>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</si>
  <si>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</si>
  <si>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</si>
  <si>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</si>
  <si>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</si>
  <si>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</si>
  <si>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</si>
  <si>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</si>
  <si>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</si>
  <si>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</si>
  <si>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</si>
  <si>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</si>
  <si>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</si>
  <si>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</si>
  <si>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</si>
  <si>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</si>
  <si>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</si>
  <si>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</si>
  <si>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</si>
  <si>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</si>
  <si>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</si>
  <si>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</si>
  <si>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</si>
  <si>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</si>
  <si>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</si>
  <si>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</si>
  <si>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</si>
  <si>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</si>
  <si>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</si>
  <si>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</si>
  <si>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</si>
  <si>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</si>
  <si>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</si>
  <si>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</si>
  <si>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</si>
  <si>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</si>
  <si>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</si>
  <si>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</si>
  <si>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</si>
  <si>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</si>
  <si>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</si>
  <si>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</si>
  <si>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</si>
  <si>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</si>
  <si>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</si>
  <si>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</si>
  <si>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</si>
  <si>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</si>
  <si>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</si>
  <si>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</si>
  <si>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</si>
  <si>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</si>
  <si>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</si>
  <si>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</si>
  <si>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</si>
  <si>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</si>
  <si>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</si>
  <si>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</si>
  <si>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</si>
  <si>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</si>
  <si>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</si>
  <si>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</si>
  <si>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</si>
  <si>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</si>
  <si>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</si>
  <si>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</si>
  <si>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</si>
  <si>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</si>
  <si>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</si>
  <si>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</si>
  <si>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</si>
  <si>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</si>
  <si>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</si>
  <si>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</si>
  <si>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</si>
  <si>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</si>
  <si>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</si>
  <si>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</si>
  <si>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</si>
  <si>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</si>
  <si>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</si>
  <si>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</si>
  <si>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</si>
  <si>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</si>
  <si>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</si>
  <si>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</si>
  <si>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</si>
  <si>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</si>
  <si>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</si>
  <si>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</si>
  <si>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</si>
  <si>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</si>
  <si>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</si>
  <si>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</si>
  <si>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</si>
  <si>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</si>
  <si>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</si>
  <si>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</si>
  <si>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</si>
  <si>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</si>
  <si>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</si>
  <si>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</si>
  <si>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</si>
  <si>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</si>
  <si>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</si>
  <si>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</si>
  <si>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</si>
  <si>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</si>
  <si>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</si>
  <si>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</si>
  <si>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</si>
  <si>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</si>
  <si>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</si>
  <si>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</si>
  <si>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</si>
  <si>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</si>
  <si>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</si>
  <si>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</si>
  <si>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</si>
  <si>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</si>
  <si>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</si>
  <si>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</si>
  <si>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</si>
  <si>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</si>
  <si>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</si>
  <si>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</si>
  <si>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</si>
  <si>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</si>
  <si>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</si>
  <si>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</si>
  <si>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</si>
  <si>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</si>
  <si>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</si>
  <si>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</si>
  <si>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</si>
  <si>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</si>
  <si>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</si>
  <si>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</si>
  <si>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</si>
  <si>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</si>
  <si>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</si>
  <si>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</si>
  <si>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</si>
  <si>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</si>
  <si>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</si>
  <si>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</si>
  <si>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</si>
  <si>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</si>
  <si>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</si>
  <si>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</si>
  <si>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</si>
  <si>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</si>
  <si>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</si>
  <si>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</si>
  <si>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</si>
  <si>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</si>
  <si>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</si>
  <si>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</si>
  <si>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</si>
  <si>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</si>
  <si>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</si>
  <si>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</si>
  <si>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</si>
  <si>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</si>
  <si>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</si>
  <si>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</si>
  <si>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</si>
  <si>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</si>
  <si>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</si>
  <si>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</si>
  <si>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</si>
  <si>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</si>
  <si>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</si>
  <si>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</si>
  <si>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</si>
  <si>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</si>
  <si>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</si>
  <si>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</si>
  <si>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</si>
  <si>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</si>
  <si>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</si>
  <si>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</si>
  <si>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</si>
  <si>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</si>
  <si>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</si>
  <si>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</si>
  <si>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</si>
  <si>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</si>
  <si>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</si>
  <si>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</si>
  <si>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</si>
  <si>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</si>
  <si>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</si>
  <si>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</si>
  <si>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</si>
  <si>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</si>
  <si>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</si>
  <si>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</si>
  <si>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</si>
  <si>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</si>
  <si>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</si>
  <si>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</si>
  <si>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</si>
  <si>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</si>
  <si>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</si>
  <si>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</si>
  <si>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</si>
  <si>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</si>
  <si>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</si>
  <si>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</si>
  <si>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</si>
  <si>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</si>
  <si>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</si>
  <si>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</si>
  <si>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</si>
  <si>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</si>
  <si>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</si>
  <si>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</si>
  <si>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</si>
  <si>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</si>
  <si>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</si>
  <si>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</si>
  <si>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</si>
  <si>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</si>
  <si>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</si>
  <si>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</si>
  <si>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</si>
  <si>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</si>
  <si>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</si>
  <si>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</si>
  <si>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</si>
  <si>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</si>
  <si>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</si>
  <si>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</si>
  <si>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</si>
  <si>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</si>
  <si>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</si>
  <si>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</si>
  <si>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</si>
  <si>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</si>
  <si>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</si>
  <si>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</si>
  <si>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</si>
  <si>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</si>
  <si>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</si>
  <si>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</si>
  <si>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</si>
  <si>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</si>
  <si>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</si>
  <si>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</si>
  <si>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</si>
  <si>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</si>
  <si>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</si>
  <si>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</si>
  <si>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</si>
  <si>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</si>
  <si>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</si>
  <si>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</si>
  <si>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</si>
  <si>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</si>
  <si>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</si>
  <si>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</si>
  <si>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</si>
  <si>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</si>
  <si>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</si>
  <si>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</si>
  <si>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</si>
  <si>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</si>
  <si>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</si>
  <si>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</si>
  <si>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</si>
  <si>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</si>
  <si>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</si>
  <si>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</si>
  <si>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</si>
  <si>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</si>
  <si>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</si>
  <si>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</si>
  <si>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</si>
  <si>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</si>
  <si>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</si>
  <si>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</si>
  <si>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</si>
  <si>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</si>
  <si>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</si>
  <si>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</si>
  <si>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</si>
  <si>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</si>
  <si>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</si>
  <si>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</si>
  <si>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</si>
  <si>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</si>
  <si>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</si>
  <si>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</si>
  <si>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</si>
  <si>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</si>
  <si>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</si>
  <si>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</si>
  <si>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</si>
  <si>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</si>
  <si>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</si>
  <si>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</si>
  <si>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</si>
  <si>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</si>
  <si>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</si>
  <si>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</si>
  <si>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</si>
  <si>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</si>
  <si>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</si>
  <si>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</si>
  <si>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</si>
  <si>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</si>
  <si>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</si>
  <si>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</si>
  <si>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</si>
  <si>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</si>
  <si>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</si>
  <si>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</si>
  <si>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</si>
  <si>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</si>
  <si>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</si>
  <si>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</si>
  <si>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</si>
  <si>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</si>
  <si>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</si>
  <si>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</si>
  <si>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</si>
  <si>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</si>
  <si>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</si>
  <si>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</si>
  <si>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</si>
  <si>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</si>
  <si>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</si>
  <si>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</si>
  <si>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</si>
  <si>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</si>
  <si>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</si>
  <si>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</si>
  <si>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</si>
  <si>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</si>
  <si>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</si>
  <si>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</si>
  <si>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</si>
  <si>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</si>
  <si>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</si>
  <si>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</si>
  <si>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</si>
  <si>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</si>
  <si>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</si>
  <si>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</si>
  <si>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</si>
  <si>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</si>
  <si>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</si>
  <si>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</si>
  <si>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</si>
  <si>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</si>
  <si>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</si>
  <si>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</si>
  <si>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</si>
  <si>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</si>
  <si>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</si>
  <si>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</si>
  <si>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</si>
  <si>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</si>
  <si>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</si>
  <si>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</si>
  <si>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</si>
  <si>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</si>
  <si>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</si>
  <si>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</si>
  <si>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</si>
  <si>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</si>
  <si>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</si>
  <si>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</si>
  <si>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</si>
  <si>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</si>
  <si>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</si>
  <si>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</si>
  <si>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</si>
  <si>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</si>
  <si>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</si>
  <si>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</si>
  <si>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</si>
  <si>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</si>
  <si>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</si>
  <si>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</si>
  <si>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</si>
  <si>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</si>
  <si>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</si>
  <si>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</si>
  <si>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</si>
  <si>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</si>
  <si>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</si>
  <si>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</si>
  <si>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</si>
  <si>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</si>
  <si>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</si>
  <si>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</si>
  <si>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</si>
  <si>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</si>
  <si>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</si>
  <si>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</si>
  <si>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</si>
  <si>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</si>
  <si>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</si>
  <si>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</si>
  <si>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</si>
  <si>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</si>
  <si>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</si>
  <si>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</si>
  <si>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</si>
  <si>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</si>
  <si>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</si>
  <si>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</si>
  <si>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</si>
  <si>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</si>
  <si>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</si>
  <si>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</si>
  <si>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</si>
  <si>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</si>
  <si>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</si>
  <si>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</si>
  <si>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</si>
  <si>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</si>
  <si>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</si>
  <si>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</si>
  <si>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</si>
  <si>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</si>
  <si>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</si>
  <si>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</si>
  <si>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</si>
  <si>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</si>
  <si>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</si>
  <si>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</si>
  <si>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</si>
  <si>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</si>
  <si>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</si>
  <si>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</si>
  <si>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</si>
  <si>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</si>
  <si>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</si>
  <si>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</si>
  <si>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</si>
  <si>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</si>
  <si>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</si>
  <si>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</si>
  <si>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</si>
  <si>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</si>
  <si>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</si>
  <si>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</si>
  <si>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</si>
  <si>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</si>
  <si>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</si>
  <si>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</si>
  <si>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</si>
  <si>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</si>
  <si>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</si>
  <si>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</si>
  <si>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</si>
  <si>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</si>
  <si>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</si>
  <si>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</si>
  <si>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</si>
  <si>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</si>
  <si>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</si>
  <si>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</si>
  <si>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</si>
  <si>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</si>
  <si>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</si>
  <si>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</si>
  <si>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</si>
  <si>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</si>
  <si>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</si>
  <si>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</si>
  <si>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</si>
  <si>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</si>
  <si>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</si>
  <si>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</si>
  <si>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</si>
  <si>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</si>
  <si>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</si>
  <si>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</si>
  <si>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</si>
  <si>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</si>
  <si>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</si>
  <si>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</si>
  <si>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</si>
  <si>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</si>
  <si>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</si>
  <si>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</si>
  <si>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</si>
  <si>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</si>
  <si>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</si>
  <si>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</si>
  <si>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</si>
  <si>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</si>
  <si>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</si>
  <si>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</si>
  <si>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</si>
  <si>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</si>
  <si>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</si>
  <si>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</si>
  <si>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</si>
  <si>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</si>
  <si>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</si>
  <si>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</si>
  <si>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</si>
  <si>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</si>
  <si>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</si>
  <si>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</si>
  <si>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</si>
  <si>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</si>
  <si>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</si>
  <si>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</si>
  <si>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</si>
  <si>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</si>
  <si>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</si>
  <si>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</si>
  <si>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</si>
  <si>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</si>
  <si>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</si>
  <si>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</si>
  <si>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</si>
  <si>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</si>
  <si>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</si>
  <si>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</si>
  <si>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</si>
  <si>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</si>
  <si>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</si>
  <si>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</si>
  <si>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</si>
  <si>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</si>
  <si>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</si>
  <si>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</si>
  <si>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</si>
  <si>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</si>
  <si>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</si>
  <si>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</si>
  <si>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</si>
  <si>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</si>
  <si>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</si>
  <si>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</si>
  <si>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</si>
  <si>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</si>
  <si>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</si>
  <si>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</si>
  <si>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</si>
  <si>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</si>
  <si>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</si>
  <si>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</si>
  <si>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</si>
  <si>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</si>
  <si>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</si>
  <si>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</si>
  <si>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</si>
  <si>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</si>
  <si>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</si>
  <si>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</si>
  <si>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</si>
  <si>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</si>
  <si>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</si>
  <si>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</si>
  <si>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</si>
  <si>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</si>
  <si>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</si>
  <si>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</si>
  <si>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</si>
  <si>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</si>
  <si>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</si>
  <si>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</si>
  <si>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</si>
  <si>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</si>
  <si>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</si>
  <si>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</si>
  <si>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</si>
  <si>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</si>
  <si>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</si>
  <si>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</si>
  <si>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</si>
  <si>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</si>
  <si>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</si>
  <si>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</si>
  <si>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</si>
  <si>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</si>
  <si>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</si>
  <si>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</si>
  <si>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</si>
  <si>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</si>
  <si>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</si>
  <si>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</si>
  <si>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</si>
  <si>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</si>
  <si>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</si>
  <si>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</si>
  <si>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</si>
  <si>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</si>
  <si>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</si>
  <si>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</si>
  <si>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</si>
  <si>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</si>
  <si>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</si>
  <si>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</si>
  <si>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</si>
  <si>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</si>
  <si>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</si>
  <si>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</si>
  <si>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</si>
  <si>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</si>
  <si>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</si>
  <si>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</si>
  <si>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</si>
  <si>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</si>
  <si>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</si>
  <si>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</si>
  <si>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</si>
  <si>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</si>
  <si>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</si>
  <si>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</si>
  <si>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</si>
  <si>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</si>
  <si>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</si>
  <si>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</si>
  <si>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</si>
  <si>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</si>
  <si>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</si>
  <si>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</si>
  <si>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</si>
  <si>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</si>
  <si>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</si>
  <si>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</si>
  <si>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</si>
  <si>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</si>
  <si>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</si>
  <si>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</si>
  <si>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</si>
  <si>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</si>
  <si>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</si>
  <si>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</si>
  <si>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</si>
  <si>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</si>
  <si>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</si>
  <si>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</si>
  <si>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</si>
  <si>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</si>
  <si>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</si>
  <si>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</si>
  <si>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</si>
  <si>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</si>
  <si>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</si>
  <si>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</si>
  <si>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</si>
  <si>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</si>
  <si>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</si>
  <si>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</si>
  <si>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</si>
  <si>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</si>
  <si>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</si>
  <si>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</si>
  <si>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</si>
  <si>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</si>
  <si>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</si>
  <si>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</si>
  <si>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</si>
  <si>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</si>
  <si>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</si>
  <si>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</si>
  <si>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</si>
  <si>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</si>
  <si>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</si>
  <si>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</si>
  <si>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</si>
  <si>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</si>
  <si>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</si>
  <si>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</si>
  <si>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</si>
  <si>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</si>
  <si>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</si>
  <si>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</si>
  <si>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</si>
  <si>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</si>
  <si>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</si>
  <si>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</si>
  <si>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</si>
  <si>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</si>
  <si>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</si>
  <si>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</si>
  <si>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</si>
  <si>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</si>
  <si>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</si>
  <si>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</si>
  <si>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</si>
  <si>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</si>
  <si>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</si>
  <si>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</si>
  <si>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</si>
  <si>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</si>
  <si>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</si>
  <si>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</si>
  <si>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</si>
  <si>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</si>
  <si>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</si>
  <si>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</si>
  <si>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</si>
  <si>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</si>
  <si>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</si>
  <si>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</si>
  <si>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</si>
  <si>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</si>
  <si>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</si>
  <si>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</si>
  <si>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</si>
  <si>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</si>
  <si>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</si>
  <si>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</si>
  <si>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</si>
  <si>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</si>
  <si>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</si>
  <si>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</si>
  <si>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</si>
  <si>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</si>
  <si>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</si>
  <si>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</si>
  <si>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</si>
  <si>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</si>
  <si>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</si>
  <si>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</si>
  <si>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</si>
  <si>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</si>
  <si>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</si>
  <si>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</si>
  <si>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</si>
  <si>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</si>
  <si>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</si>
  <si>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</si>
  <si>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</si>
  <si>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</si>
  <si>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</si>
  <si>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</si>
  <si>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</si>
  <si>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</si>
  <si>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</si>
  <si>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</si>
  <si>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</si>
  <si>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</si>
  <si>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</si>
  <si>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</si>
  <si>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</si>
  <si>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</si>
  <si>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</si>
  <si>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</si>
  <si>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</si>
  <si>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</si>
  <si>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</si>
  <si>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</si>
  <si>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</si>
  <si>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</si>
  <si>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</si>
  <si>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</si>
  <si>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</si>
  <si>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</si>
  <si>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</si>
  <si>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</si>
  <si>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</si>
  <si>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</si>
  <si>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</si>
  <si>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</si>
  <si>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</si>
  <si>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</si>
  <si>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</si>
  <si>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</si>
  <si>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</si>
  <si>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</si>
  <si>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</si>
  <si>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</si>
  <si>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</si>
  <si>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</si>
  <si>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</si>
  <si>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</si>
  <si>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</si>
  <si>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</si>
  <si>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</si>
  <si>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</si>
  <si>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</si>
  <si>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</si>
  <si>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</si>
  <si>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</si>
  <si>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</si>
  <si>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</si>
  <si>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</si>
  <si>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</si>
  <si>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</si>
  <si>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</si>
  <si>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</si>
  <si>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</si>
  <si>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</si>
  <si>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</si>
  <si>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</si>
  <si>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</si>
  <si>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</si>
  <si>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</si>
  <si>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</si>
  <si>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</si>
  <si>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</si>
  <si>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</si>
  <si>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</si>
  <si>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</si>
  <si>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</si>
  <si>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</si>
  <si>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</si>
  <si>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</si>
  <si>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</si>
  <si>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</si>
  <si>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</si>
  <si>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</si>
  <si>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</si>
  <si>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</si>
  <si>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</si>
  <si>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</si>
  <si>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</si>
  <si>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</si>
  <si>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</si>
  <si>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</si>
  <si>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</si>
  <si>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</si>
  <si>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</si>
  <si>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</si>
  <si>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</si>
  <si>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</si>
  <si>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</si>
  <si>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</si>
  <si>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</si>
  <si>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</si>
  <si>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</si>
  <si>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</si>
  <si>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</si>
  <si>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</si>
  <si>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</si>
  <si>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</si>
  <si>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</si>
  <si>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</si>
  <si>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</si>
  <si>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</si>
  <si>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</si>
  <si>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</si>
  <si>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</si>
  <si>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</si>
  <si>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</si>
  <si>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</si>
  <si>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</si>
  <si>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</si>
  <si>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</si>
  <si>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</si>
  <si>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</si>
  <si>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</si>
  <si>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</si>
  <si>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</si>
  <si>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</si>
  <si>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</si>
  <si>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</si>
  <si>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</si>
  <si>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</si>
  <si>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</si>
  <si>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</si>
  <si>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</si>
  <si>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</si>
  <si>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</si>
  <si>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</si>
  <si>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</si>
  <si>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</si>
  <si>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</si>
  <si>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</si>
  <si>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</si>
  <si>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</si>
  <si>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</si>
  <si>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</si>
  <si>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</si>
  <si>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</si>
  <si>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</si>
  <si>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</si>
  <si>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</si>
  <si>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</si>
  <si>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</si>
  <si>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</si>
  <si>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</si>
  <si>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</si>
  <si>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</si>
  <si>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</si>
  <si>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</si>
  <si>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</si>
  <si>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</si>
  <si>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</si>
  <si>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</si>
  <si>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</si>
  <si>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</si>
  <si>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</si>
  <si>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</si>
  <si>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</si>
  <si>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</si>
  <si>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</si>
  <si>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</si>
  <si>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</si>
  <si>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</si>
  <si>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</si>
  <si>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</si>
  <si>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</si>
  <si>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</si>
  <si>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</si>
  <si>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</si>
  <si>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</si>
  <si>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</si>
  <si>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</si>
  <si>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</si>
  <si>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</si>
  <si>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</si>
  <si>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</si>
  <si>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</si>
  <si>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</si>
  <si>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</si>
  <si>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</si>
  <si>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</si>
  <si>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</si>
  <si>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</si>
  <si>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</si>
  <si>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</si>
  <si>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</si>
  <si>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</si>
  <si>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</si>
  <si>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</si>
  <si>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</si>
  <si>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</si>
  <si>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</si>
  <si>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</si>
  <si>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</si>
  <si>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</si>
  <si>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</si>
  <si>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</si>
  <si>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</si>
  <si>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</si>
  <si>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</si>
  <si>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</si>
  <si>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</si>
  <si>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</si>
  <si>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</si>
  <si>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</si>
  <si>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</si>
  <si>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</si>
  <si>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</si>
  <si>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</si>
  <si>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</si>
  <si>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</si>
  <si>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</si>
  <si>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</si>
  <si>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</si>
  <si>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</si>
  <si>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</si>
  <si>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</si>
  <si>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</si>
  <si>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</si>
  <si>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</si>
  <si>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</si>
  <si>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</si>
  <si>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</si>
  <si>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</si>
  <si>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</si>
  <si>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</si>
  <si>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</si>
  <si>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</si>
  <si>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</si>
  <si>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</si>
  <si>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</si>
  <si>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</si>
  <si>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</si>
  <si>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</si>
  <si>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</si>
  <si>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</si>
  <si>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</si>
  <si>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</si>
  <si>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</si>
  <si>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</si>
  <si>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</si>
  <si>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</si>
  <si>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</si>
  <si>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</si>
  <si>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</si>
  <si>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</si>
  <si>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</si>
  <si>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</si>
  <si>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</si>
  <si>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</si>
  <si>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</si>
  <si>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</si>
  <si>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</si>
  <si>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</si>
  <si>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</si>
  <si>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</si>
  <si>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</si>
  <si>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</si>
  <si>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</si>
  <si>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</si>
  <si>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</si>
  <si>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</si>
  <si>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</si>
  <si>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</si>
  <si>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</si>
  <si>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</si>
  <si>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</si>
  <si>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</si>
  <si>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</si>
  <si>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</si>
  <si>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</si>
  <si>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</si>
  <si>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</si>
  <si>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</si>
  <si>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</si>
  <si>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</si>
  <si>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</si>
  <si>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</si>
  <si>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</si>
  <si>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</si>
  <si>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</si>
  <si>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</si>
  <si>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</si>
  <si>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</si>
  <si>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</si>
  <si>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</si>
  <si>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</si>
  <si>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</si>
  <si>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</si>
  <si>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</si>
  <si>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</si>
  <si>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</si>
  <si>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</si>
  <si>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</si>
  <si>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</si>
  <si>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</si>
  <si>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</si>
  <si>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</si>
  <si>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</si>
  <si>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</si>
  <si>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</si>
  <si>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</si>
  <si>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</si>
  <si>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</si>
  <si>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</si>
  <si>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</si>
  <si>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</si>
  <si>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</si>
  <si>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</si>
  <si>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</si>
  <si>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</si>
  <si>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</si>
  <si>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</si>
  <si>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</si>
  <si>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</si>
  <si>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</si>
  <si>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</si>
  <si>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</si>
  <si>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</si>
  <si>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</si>
  <si>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</si>
  <si>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</si>
  <si>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</si>
  <si>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</si>
  <si>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</si>
  <si>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</si>
  <si>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</si>
  <si>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</si>
  <si>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</si>
  <si>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</si>
  <si>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</si>
  <si>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</si>
  <si>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</si>
  <si>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</si>
  <si>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</si>
  <si>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</si>
  <si>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</si>
  <si>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</si>
  <si>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</si>
  <si>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</si>
  <si>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</si>
  <si>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</si>
  <si>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</si>
  <si>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</si>
  <si>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</si>
  <si>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</si>
  <si>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</si>
  <si>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</si>
  <si>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</si>
  <si>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</si>
  <si>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</si>
  <si>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</si>
  <si>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</si>
  <si>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</si>
  <si>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</si>
  <si>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</si>
  <si>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</si>
  <si>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</si>
  <si>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</si>
  <si>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</si>
  <si>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</si>
  <si>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</si>
  <si>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</si>
  <si>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</si>
  <si>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</si>
  <si>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</si>
  <si>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</si>
  <si>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</si>
  <si>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</si>
  <si>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</si>
  <si>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</si>
  <si>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</si>
  <si>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</si>
  <si>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</si>
  <si>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</si>
  <si>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</si>
  <si>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</si>
  <si>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</si>
  <si>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</si>
  <si>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</si>
  <si>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</si>
  <si>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</si>
  <si>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</si>
  <si>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</si>
  <si>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</si>
  <si>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</si>
  <si>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</si>
  <si>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</si>
  <si>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</si>
  <si>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</si>
  <si>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</si>
  <si>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</si>
  <si>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</si>
  <si>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</si>
  <si>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</si>
  <si>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</si>
  <si>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</si>
  <si>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</si>
  <si>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</si>
  <si>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</si>
  <si>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</si>
  <si>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</si>
  <si>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</si>
  <si>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</si>
  <si>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</si>
  <si>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</si>
  <si>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</si>
  <si>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</si>
  <si>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</si>
  <si>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</si>
  <si>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</si>
  <si>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</si>
  <si>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</si>
  <si>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</si>
  <si>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</si>
  <si>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</si>
  <si>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</si>
  <si>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</si>
  <si>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</si>
  <si>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</si>
  <si>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</si>
  <si>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</si>
  <si>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</si>
  <si>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</si>
  <si>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</si>
  <si>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</si>
  <si>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</si>
  <si>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</si>
  <si>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</si>
  <si>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</si>
  <si>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</si>
  <si>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</si>
  <si>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</si>
  <si>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</si>
  <si>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</si>
  <si>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</si>
  <si>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</si>
  <si>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</si>
  <si>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</si>
  <si>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</si>
  <si>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</si>
  <si>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</si>
  <si>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</si>
  <si>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</si>
  <si>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</si>
  <si>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</si>
  <si>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</si>
  <si>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</si>
  <si>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</si>
  <si>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</si>
  <si>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</si>
  <si>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</si>
  <si>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</si>
  <si>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</si>
  <si>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</si>
  <si>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</si>
  <si>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</si>
  <si>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</si>
  <si>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</si>
  <si>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</si>
  <si>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</si>
  <si>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</si>
  <si>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</si>
  <si>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</si>
  <si>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</si>
  <si>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</si>
  <si>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</si>
  <si>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</si>
  <si>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</si>
  <si>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</si>
  <si>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</si>
  <si>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</si>
  <si>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</si>
  <si>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</si>
  <si>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</si>
  <si>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</si>
  <si>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</si>
  <si>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</si>
  <si>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</si>
  <si>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</si>
  <si>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</si>
  <si>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</si>
  <si>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</si>
  <si>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</si>
  <si>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</si>
  <si>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</si>
  <si>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</si>
  <si>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</si>
  <si>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</si>
  <si>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</si>
  <si>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</si>
  <si>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</si>
  <si>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</si>
  <si>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</si>
  <si>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</si>
  <si>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</si>
  <si>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</si>
  <si>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</si>
  <si>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</si>
  <si>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</si>
  <si>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</si>
  <si>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</si>
  <si>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</si>
  <si>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</si>
  <si>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</si>
  <si>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</si>
  <si>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</si>
  <si>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</si>
  <si>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</si>
  <si>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</si>
  <si>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</si>
  <si>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</si>
  <si>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</si>
  <si>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</si>
  <si>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</si>
  <si>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</si>
  <si>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</si>
  <si>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</si>
  <si>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</si>
  <si>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</si>
  <si>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</si>
  <si>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</si>
  <si>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</si>
  <si>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</si>
  <si>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</si>
  <si>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</si>
  <si>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</si>
  <si>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</si>
  <si>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</si>
  <si>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</si>
  <si>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</si>
  <si>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</si>
  <si>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</si>
  <si>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</si>
  <si>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</si>
  <si>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</si>
  <si>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</si>
  <si>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</si>
  <si>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</si>
  <si>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</si>
  <si>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</si>
  <si>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</si>
  <si>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</si>
  <si>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</si>
  <si>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</si>
  <si>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</si>
  <si>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</si>
  <si>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</si>
  <si>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</si>
  <si>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</si>
  <si>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</si>
  <si>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</si>
  <si>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</si>
  <si>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</si>
  <si>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</si>
  <si>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</si>
  <si>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</si>
  <si>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</si>
  <si>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</si>
  <si>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</si>
  <si>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</si>
  <si>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</si>
  <si>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</si>
  <si>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</si>
  <si>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</si>
  <si>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</si>
  <si>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</si>
  <si>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</si>
  <si>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</si>
  <si>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</si>
  <si>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</si>
  <si>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</si>
  <si>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</si>
  <si>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</si>
  <si>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</si>
  <si>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</si>
  <si>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</si>
  <si>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</si>
  <si>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</si>
  <si>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</si>
  <si>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</si>
  <si>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</si>
  <si>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</si>
  <si>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</si>
  <si>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</si>
  <si>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</si>
  <si>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</si>
  <si>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</si>
  <si>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</si>
  <si>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</si>
  <si>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</si>
  <si>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</si>
  <si>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</si>
  <si>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</si>
  <si>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</si>
  <si>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</si>
  <si>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</si>
  <si>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</si>
  <si>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</si>
  <si>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</si>
  <si>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</si>
  <si>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</si>
  <si>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</si>
  <si>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</si>
  <si>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</si>
  <si>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</si>
  <si>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</si>
  <si>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</si>
  <si>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</si>
  <si>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</si>
  <si>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</si>
  <si>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</si>
  <si>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</si>
  <si>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</si>
  <si>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</si>
  <si>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</si>
  <si>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</si>
  <si>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</si>
  <si>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</si>
  <si>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</si>
  <si>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</si>
  <si>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</si>
  <si>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</si>
  <si>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</si>
  <si>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</si>
  <si>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</si>
  <si>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</si>
  <si>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</si>
  <si>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</si>
  <si>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</si>
  <si>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</si>
  <si>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</si>
  <si>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</si>
  <si>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</si>
  <si>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</si>
  <si>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</si>
  <si>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</si>
  <si>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</si>
  <si>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</si>
  <si>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</si>
  <si>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</si>
  <si>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</si>
  <si>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</si>
  <si>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</si>
  <si>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</si>
  <si>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</si>
  <si>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</si>
  <si>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</si>
  <si>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</si>
  <si>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</si>
  <si>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</si>
  <si>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</si>
  <si>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</si>
  <si>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</si>
  <si>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</si>
  <si>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</si>
  <si>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</si>
  <si>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</si>
  <si>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</si>
  <si>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</si>
  <si>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</si>
  <si>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</si>
  <si>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</si>
  <si>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</si>
  <si>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</si>
  <si>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</si>
  <si>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</si>
  <si>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</si>
  <si>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</si>
  <si>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</si>
  <si>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</si>
  <si>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</si>
  <si>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</si>
  <si>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</si>
  <si>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</si>
  <si>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</si>
  <si>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</si>
  <si>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</si>
  <si>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</si>
  <si>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</si>
  <si>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</si>
  <si>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</si>
  <si>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</si>
  <si>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</si>
  <si>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</si>
  <si>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</si>
  <si>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</si>
  <si>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</si>
  <si>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</si>
  <si>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</si>
  <si>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</si>
  <si>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</si>
  <si>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</si>
  <si>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</si>
  <si>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</si>
  <si>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</si>
  <si>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</si>
  <si>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</si>
  <si>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</si>
  <si>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</si>
  <si>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</si>
  <si>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</si>
  <si>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</si>
  <si>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</si>
  <si>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</si>
  <si>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</si>
  <si>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</si>
  <si>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</si>
  <si>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</si>
  <si>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</si>
  <si>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</si>
  <si>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</si>
  <si>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</si>
  <si>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</si>
  <si>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</si>
  <si>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</si>
  <si>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</si>
  <si>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</si>
  <si>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</si>
  <si>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</si>
  <si>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</si>
  <si>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</si>
  <si>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</si>
  <si>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</si>
  <si>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</si>
  <si>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</si>
  <si>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</si>
  <si>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</si>
  <si>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</si>
  <si>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</si>
  <si>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</si>
  <si>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</si>
  <si>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</si>
  <si>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</si>
  <si>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</si>
  <si>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</si>
  <si>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</si>
  <si>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</si>
  <si>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</si>
  <si>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</si>
  <si>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</si>
  <si>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</si>
  <si>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</si>
  <si>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</si>
  <si>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</si>
  <si>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</si>
  <si>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</si>
  <si>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</si>
  <si>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</si>
  <si>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</si>
  <si>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</si>
  <si>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</si>
  <si>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</si>
  <si>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</si>
  <si>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</si>
  <si>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</si>
  <si>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</si>
  <si>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</si>
  <si>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</si>
  <si>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</si>
  <si>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</si>
  <si>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</si>
  <si>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</si>
  <si>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</si>
  <si>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</si>
  <si>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</si>
  <si>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</si>
  <si>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</si>
  <si>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</si>
  <si>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</si>
  <si>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</si>
  <si>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</si>
  <si>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</si>
  <si>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</si>
  <si>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</si>
  <si>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</si>
  <si>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</si>
  <si>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</si>
  <si>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</si>
  <si>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</si>
  <si>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</si>
  <si>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</si>
  <si>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</si>
  <si>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</si>
  <si>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</si>
  <si>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</si>
  <si>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</si>
  <si>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</si>
  <si>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</si>
  <si>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</si>
  <si>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</si>
  <si>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</si>
  <si>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</si>
  <si>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</si>
  <si>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</si>
  <si>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</si>
  <si>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</si>
  <si>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</si>
  <si>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</si>
  <si>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</si>
  <si>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</si>
  <si>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</si>
  <si>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</si>
  <si>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</si>
  <si>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</si>
  <si>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</si>
  <si>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</si>
  <si>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</si>
  <si>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</si>
  <si>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</si>
  <si>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</si>
  <si>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</si>
  <si>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</si>
  <si>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</si>
  <si>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</si>
  <si>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</si>
  <si>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</si>
  <si>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</si>
  <si>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</si>
  <si>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</si>
  <si>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</si>
  <si>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</si>
  <si>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</si>
  <si>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</si>
  <si>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</si>
  <si>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</si>
  <si>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</si>
  <si>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</si>
  <si>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</si>
  <si>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</si>
  <si>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</si>
  <si>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</si>
  <si>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</si>
  <si>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</si>
  <si>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</si>
  <si>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</si>
  <si>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</si>
  <si>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</si>
  <si>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</si>
  <si>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</si>
  <si>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</si>
  <si>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</si>
  <si>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</si>
  <si>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</si>
  <si>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</si>
  <si>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</si>
  <si>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</si>
  <si>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</si>
  <si>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</si>
  <si>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</si>
  <si>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</si>
  <si>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</si>
  <si>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</si>
  <si>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</si>
  <si>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</si>
  <si>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</si>
  <si>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</si>
  <si>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</si>
  <si>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</si>
  <si>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</si>
  <si>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</si>
  <si>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</si>
  <si>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</si>
  <si>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</si>
  <si>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</si>
  <si>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</si>
  <si>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</si>
  <si>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</si>
  <si>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</si>
  <si>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</si>
  <si>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</si>
  <si>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</si>
  <si>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</si>
  <si>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</si>
  <si>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</si>
  <si>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</si>
  <si>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</si>
  <si>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</si>
  <si>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</si>
  <si>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</si>
  <si>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</si>
  <si>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</si>
  <si>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</si>
  <si>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</si>
  <si>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</si>
  <si>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</si>
  <si>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</si>
  <si>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</si>
  <si>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</si>
  <si>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</si>
  <si>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</si>
  <si>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</si>
  <si>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</si>
  <si>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</si>
  <si>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</si>
  <si>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</si>
  <si>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</si>
  <si>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</si>
  <si>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</si>
  <si>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</si>
  <si>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</si>
  <si>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</si>
  <si>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</si>
  <si>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</si>
  <si>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</si>
  <si>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</si>
  <si>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</si>
  <si>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</si>
  <si>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</si>
  <si>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</si>
  <si>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</si>
  <si>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</si>
  <si>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</si>
  <si>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</si>
  <si>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</si>
  <si>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</si>
  <si>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</si>
  <si>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</si>
  <si>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</si>
  <si>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</si>
  <si>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</si>
  <si>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</si>
  <si>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</si>
  <si>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</si>
  <si>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</si>
  <si>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</si>
  <si>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</si>
  <si>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</si>
  <si>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</si>
  <si>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</si>
  <si>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</si>
  <si>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</si>
  <si>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</si>
  <si>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</si>
  <si>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</si>
  <si>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</si>
  <si>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</si>
  <si>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</si>
  <si>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</si>
  <si>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</si>
  <si>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</si>
  <si>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</si>
  <si>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</si>
  <si>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</si>
  <si>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</si>
  <si>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</si>
  <si>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</si>
  <si>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</si>
  <si>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</si>
  <si>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</si>
  <si>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</si>
  <si>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</si>
  <si>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</si>
  <si>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</si>
  <si>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</si>
  <si>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</si>
  <si>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</si>
  <si>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</si>
  <si>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</si>
  <si>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</si>
  <si>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</si>
  <si>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</si>
  <si>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</si>
  <si>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</si>
  <si>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</si>
  <si>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</si>
  <si>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</si>
  <si>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</si>
  <si>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</si>
  <si>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</si>
  <si>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</si>
  <si>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</si>
  <si>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</si>
  <si>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</si>
  <si>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</si>
  <si>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</si>
  <si>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</si>
  <si>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</si>
  <si>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</si>
  <si>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</si>
  <si>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</si>
  <si>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</si>
  <si>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</si>
  <si>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</si>
  <si>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</si>
  <si>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</si>
  <si>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</si>
  <si>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</si>
  <si>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</si>
  <si>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</si>
  <si>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</si>
  <si>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</si>
  <si>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</si>
  <si>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</si>
  <si>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</si>
  <si>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</si>
  <si>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</si>
  <si>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</si>
  <si>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</si>
  <si>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</si>
  <si>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</si>
  <si>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</si>
  <si>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</si>
  <si>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</si>
  <si>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</si>
  <si>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</si>
  <si>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</si>
  <si>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</si>
  <si>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</si>
  <si>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</si>
  <si>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</si>
  <si>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</si>
  <si>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</si>
  <si>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</si>
  <si>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</si>
  <si>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</si>
  <si>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</si>
  <si>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</si>
  <si>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</si>
  <si>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</si>
  <si>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</si>
  <si>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</si>
  <si>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</si>
  <si>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</si>
  <si>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</si>
  <si>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</si>
  <si>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</si>
  <si>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</si>
  <si>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</si>
  <si>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</si>
  <si>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</si>
  <si>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</si>
  <si>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</si>
  <si>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</si>
  <si>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</si>
  <si>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</si>
  <si>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</si>
  <si>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</si>
  <si>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</si>
  <si>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</si>
  <si>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</si>
  <si>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</si>
  <si>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</si>
  <si>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</si>
  <si>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</si>
  <si>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</si>
  <si>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</si>
  <si>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</si>
  <si>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</si>
  <si>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</si>
  <si>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</si>
  <si>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</si>
  <si>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</si>
  <si>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</si>
  <si>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</si>
  <si>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</si>
  <si>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</si>
  <si>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</si>
  <si>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</si>
  <si>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</si>
  <si>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</si>
  <si>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</si>
  <si>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</si>
  <si>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</si>
  <si>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</si>
  <si>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</si>
  <si>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</si>
  <si>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</si>
  <si>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</si>
  <si>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</si>
  <si>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</si>
  <si>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</si>
  <si>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</si>
  <si>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</si>
  <si>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</si>
  <si>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</si>
  <si>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</si>
  <si>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</si>
  <si>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</si>
  <si>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</si>
  <si>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</si>
  <si>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</si>
  <si>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</si>
  <si>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</si>
  <si>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</si>
  <si>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</si>
  <si>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</si>
  <si>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</si>
  <si>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</si>
  <si>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</si>
  <si>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</si>
  <si>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</si>
  <si>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</si>
  <si>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</si>
  <si>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</si>
  <si>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</si>
  <si>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</si>
  <si>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</si>
  <si>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</si>
  <si>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</si>
  <si>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</si>
  <si>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</si>
  <si>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</si>
  <si>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</si>
  <si>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</si>
  <si>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</si>
  <si>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</si>
  <si>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</si>
  <si>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</si>
  <si>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</si>
  <si>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</si>
  <si>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</si>
  <si>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</si>
  <si>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</si>
  <si>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</si>
  <si>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</si>
  <si>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</si>
  <si>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</si>
  <si>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</si>
  <si>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</si>
  <si>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</si>
  <si>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</si>
  <si>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</si>
  <si>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</si>
  <si>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</si>
  <si>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</si>
  <si>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</si>
  <si>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</si>
  <si>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</si>
  <si>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</si>
  <si>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</si>
  <si>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</si>
  <si>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</si>
  <si>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</si>
  <si>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</si>
  <si>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</si>
  <si>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</si>
  <si>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</si>
  <si>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</si>
  <si>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</si>
  <si>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</si>
  <si>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</si>
  <si>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</si>
  <si>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</si>
  <si>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</si>
  <si>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</si>
  <si>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</si>
  <si>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</si>
  <si>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</si>
  <si>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</si>
  <si>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</si>
  <si>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</si>
  <si>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</si>
  <si>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</si>
  <si>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</si>
  <si>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</si>
  <si>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</si>
  <si>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</si>
  <si>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</si>
  <si>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</si>
  <si>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</si>
  <si>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</si>
  <si>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</si>
  <si>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</si>
  <si>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</si>
  <si>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</si>
  <si>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</si>
  <si>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</si>
  <si>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</si>
  <si>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</si>
  <si>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</si>
  <si>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</si>
  <si>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</si>
  <si>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</si>
  <si>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</si>
  <si>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</si>
  <si>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</si>
  <si>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</si>
  <si>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</si>
  <si>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</si>
  <si>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</si>
  <si>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</si>
  <si>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</si>
  <si>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</si>
  <si>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</si>
  <si>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</si>
  <si>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</si>
  <si>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</si>
  <si>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</si>
  <si>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</si>
  <si>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</si>
  <si>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</si>
  <si>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</si>
  <si>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</si>
  <si>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</si>
  <si>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</si>
  <si>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</si>
  <si>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</si>
  <si>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</si>
  <si>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</si>
  <si>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</si>
  <si>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</si>
  <si>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</si>
  <si>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</si>
  <si>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</si>
  <si>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</si>
  <si>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</si>
  <si>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</si>
  <si>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</si>
  <si>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</si>
  <si>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</si>
  <si>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</si>
  <si>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</si>
  <si>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</si>
  <si>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</si>
  <si>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</si>
  <si>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</si>
  <si>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</si>
  <si>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</si>
  <si>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</si>
  <si>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</si>
  <si>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</si>
  <si>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</si>
  <si>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</si>
  <si>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</si>
  <si>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</si>
  <si>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</si>
  <si>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</si>
  <si>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</si>
  <si>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</si>
  <si>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</si>
  <si>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</si>
  <si>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</si>
  <si>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</si>
  <si>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</si>
  <si>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</si>
  <si>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</si>
  <si>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</si>
  <si>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</si>
  <si>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</si>
  <si>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</si>
  <si>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</si>
  <si>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</si>
  <si>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</si>
  <si>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</si>
  <si>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</si>
  <si>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</si>
  <si>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</si>
  <si>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</si>
  <si>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</si>
  <si>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</si>
  <si>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</si>
  <si>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</si>
  <si>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</si>
  <si>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</si>
  <si>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</si>
  <si>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</si>
  <si>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</si>
  <si>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</si>
  <si>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</si>
  <si>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</si>
  <si>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</si>
  <si>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</si>
  <si>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</si>
  <si>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</si>
  <si>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</si>
  <si>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</si>
  <si>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</si>
  <si>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</si>
  <si>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</si>
  <si>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</si>
  <si>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</si>
  <si>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</si>
  <si>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</si>
  <si>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</si>
  <si>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</si>
  <si>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</si>
  <si>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</si>
  <si>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</si>
  <si>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</si>
  <si>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</si>
  <si>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</si>
  <si>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</si>
  <si>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</si>
  <si>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</si>
  <si>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</si>
  <si>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</si>
  <si>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</si>
  <si>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</si>
  <si>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</si>
  <si>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</si>
  <si>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</si>
  <si>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</si>
  <si>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</si>
  <si>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</si>
  <si>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</si>
  <si>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</si>
  <si>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</si>
  <si>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</si>
  <si>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</si>
  <si>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</si>
  <si>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</si>
  <si>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</si>
  <si>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</si>
  <si>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</si>
  <si>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</si>
  <si>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</si>
  <si>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</si>
  <si>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</si>
  <si>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</si>
  <si>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</si>
  <si>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</si>
  <si>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</si>
  <si>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</si>
  <si>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</si>
  <si>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</si>
  <si>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</si>
  <si>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</si>
  <si>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</si>
  <si>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</si>
  <si>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</si>
  <si>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</si>
  <si>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</si>
  <si>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</si>
  <si>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</si>
  <si>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</si>
  <si>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</si>
  <si>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</si>
  <si>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</si>
  <si>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</si>
  <si>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</si>
  <si>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</si>
  <si>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</si>
  <si>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</si>
  <si>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</si>
  <si>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</si>
  <si>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</si>
  <si>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</si>
  <si>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</si>
  <si>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</si>
  <si>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</si>
  <si>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</si>
  <si>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</si>
  <si>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</si>
  <si>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</si>
  <si>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</si>
  <si>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</si>
  <si>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</si>
  <si>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</si>
  <si>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</si>
  <si>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</si>
  <si>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</si>
  <si>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</si>
  <si>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</si>
  <si>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</si>
  <si>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</si>
  <si>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</si>
  <si>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</si>
  <si>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</si>
  <si>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</si>
  <si>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</si>
  <si>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</si>
  <si>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</si>
  <si>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</si>
  <si>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</si>
  <si>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</si>
  <si>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</si>
  <si>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</si>
  <si>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</si>
  <si>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</si>
  <si>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</si>
  <si>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</si>
  <si>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</si>
  <si>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</si>
  <si>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</si>
  <si>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</si>
  <si>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</si>
  <si>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</si>
  <si>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</si>
  <si>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</si>
  <si>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</si>
  <si>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</si>
  <si>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</si>
  <si>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</si>
  <si>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</si>
  <si>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</si>
  <si>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</si>
  <si>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</si>
  <si>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</si>
  <si>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</si>
  <si>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</si>
  <si>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</si>
  <si>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</si>
  <si>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</si>
  <si>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</si>
  <si>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</si>
  <si>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</si>
  <si>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</si>
  <si>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</si>
  <si>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</si>
  <si>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</si>
  <si>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</si>
  <si>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</si>
  <si>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</si>
  <si>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</si>
  <si>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</si>
  <si>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</si>
  <si>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</si>
  <si>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</si>
  <si>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</si>
  <si>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</si>
  <si>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</si>
  <si>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</si>
  <si>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</si>
  <si>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</si>
  <si>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</si>
  <si>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</si>
  <si>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</si>
  <si>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</si>
  <si>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</si>
  <si>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</si>
  <si>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</si>
  <si>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</si>
  <si>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</si>
  <si>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</si>
  <si>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</si>
  <si>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</si>
  <si>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</si>
  <si>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</si>
  <si>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</si>
  <si>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</si>
  <si>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</si>
  <si>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</si>
  <si>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</si>
  <si>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</si>
  <si>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</si>
  <si>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</si>
  <si>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</si>
  <si>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</si>
  <si>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</si>
  <si>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</si>
  <si>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</si>
  <si>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</si>
  <si>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</si>
  <si>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</si>
  <si>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</si>
  <si>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</si>
  <si>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</si>
  <si>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</si>
  <si>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</si>
  <si>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</si>
  <si>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</si>
  <si>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</si>
  <si>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</si>
  <si>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</si>
  <si>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</si>
  <si>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</si>
  <si>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</si>
  <si>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</si>
  <si>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</si>
  <si>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</si>
  <si>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</si>
  <si>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</si>
  <si>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</si>
  <si>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</si>
  <si>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</si>
  <si>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</si>
  <si>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</si>
  <si>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</si>
  <si>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</si>
  <si>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</si>
  <si>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</si>
  <si>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</si>
  <si>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</si>
  <si>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</si>
  <si>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</si>
  <si>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</si>
  <si>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</si>
  <si>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</si>
  <si>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</si>
  <si>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</si>
  <si>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</si>
  <si>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</si>
  <si>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</si>
  <si>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</si>
  <si>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</si>
  <si>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</si>
  <si>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</si>
  <si>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</si>
  <si>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</si>
  <si>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</si>
  <si>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</si>
  <si>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</si>
  <si>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</si>
  <si>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</si>
  <si>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</si>
  <si>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</si>
  <si>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</si>
  <si>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</si>
  <si>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</si>
  <si>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</si>
  <si>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</si>
  <si>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</si>
  <si>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</si>
  <si>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</si>
  <si>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</si>
  <si>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</si>
  <si>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</si>
  <si>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</si>
  <si>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</si>
  <si>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</si>
  <si>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</si>
  <si>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</si>
  <si>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</si>
  <si>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</si>
  <si>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</si>
  <si>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</si>
  <si>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</si>
  <si>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</si>
  <si>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</si>
  <si>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</si>
  <si>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</si>
  <si>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</si>
  <si>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</si>
  <si>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</si>
  <si>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</si>
  <si>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</si>
  <si>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</si>
  <si>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</si>
  <si>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</si>
  <si>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</si>
  <si>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</si>
  <si>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</si>
  <si>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</si>
  <si>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</si>
  <si>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</si>
  <si>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</si>
  <si>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</si>
  <si>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</si>
  <si>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</si>
  <si>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</si>
  <si>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</si>
  <si>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</si>
  <si>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</si>
  <si>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</si>
  <si>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</si>
  <si>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</si>
  <si>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</si>
  <si>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</si>
  <si>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</si>
  <si>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</si>
  <si>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</si>
  <si>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</si>
  <si>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</si>
  <si>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</si>
  <si>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</si>
  <si>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</si>
  <si>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</si>
  <si>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</si>
  <si>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</si>
  <si>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</si>
  <si>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</si>
  <si>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</si>
  <si>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</si>
  <si>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</si>
  <si>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</si>
  <si>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</si>
  <si>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</si>
  <si>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</si>
  <si>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</si>
  <si>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</si>
  <si>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</si>
  <si>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</si>
  <si>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</si>
  <si>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</si>
  <si>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</si>
  <si>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</si>
  <si>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</si>
  <si>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</si>
  <si>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</si>
  <si>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</si>
  <si>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</si>
  <si>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</si>
  <si>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</si>
  <si>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</si>
  <si>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</si>
  <si>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</si>
  <si>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</si>
  <si>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</si>
  <si>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</si>
  <si>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</si>
  <si>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</si>
  <si>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</si>
  <si>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</si>
  <si>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</si>
  <si>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</si>
  <si>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</si>
  <si>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</si>
  <si>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</si>
  <si>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</si>
  <si>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</si>
  <si>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</si>
  <si>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</si>
  <si>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</si>
  <si>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</si>
  <si>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</si>
  <si>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</si>
  <si>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</si>
  <si>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</si>
  <si>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</si>
  <si>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</si>
  <si>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</si>
  <si>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</si>
  <si>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</si>
  <si>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</si>
  <si>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</si>
  <si>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</si>
  <si>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</si>
  <si>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</si>
  <si>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</si>
  <si>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</si>
  <si>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</si>
  <si>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</si>
  <si>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</si>
  <si>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</si>
  <si>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</si>
  <si>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</si>
  <si>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</si>
  <si>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</si>
  <si>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</si>
  <si>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</si>
  <si>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</si>
  <si>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</si>
  <si>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</si>
  <si>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</si>
  <si>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</si>
  <si>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</si>
  <si>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</si>
  <si>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</si>
  <si>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</si>
  <si>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</si>
  <si>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</si>
  <si>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</si>
  <si>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</si>
  <si>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</si>
  <si>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</si>
  <si>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</si>
  <si>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</si>
  <si>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</si>
  <si>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</si>
  <si>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</si>
  <si>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</si>
  <si>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</si>
  <si>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</si>
  <si>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</si>
  <si>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</si>
  <si>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</si>
  <si>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</si>
  <si>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</si>
  <si>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</si>
  <si>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</si>
  <si>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</si>
  <si>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</si>
  <si>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</si>
  <si>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</si>
  <si>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</si>
  <si>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</si>
  <si>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</si>
  <si>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</si>
  <si>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</si>
  <si>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</si>
  <si>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</si>
  <si>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</si>
  <si>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</si>
  <si>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</si>
  <si>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</si>
  <si>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</si>
  <si>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</si>
  <si>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</si>
  <si>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</si>
  <si>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</si>
  <si>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</si>
  <si>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</si>
  <si>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</si>
  <si>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</si>
  <si>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</si>
  <si>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</si>
  <si>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</si>
  <si>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</si>
  <si>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</si>
  <si>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</si>
  <si>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</si>
  <si>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</si>
  <si>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</si>
  <si>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</si>
  <si>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</si>
  <si>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</si>
  <si>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</si>
  <si>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</si>
  <si>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</si>
  <si>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</si>
  <si>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</si>
  <si>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</si>
  <si>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</si>
  <si>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</si>
  <si>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</si>
  <si>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</si>
  <si>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</si>
  <si>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</si>
  <si>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</si>
  <si>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</si>
  <si>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</si>
  <si>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</si>
  <si>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</si>
  <si>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</si>
  <si>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</si>
  <si>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</si>
  <si>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</si>
  <si>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</si>
  <si>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</si>
  <si>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</si>
  <si>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</si>
  <si>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</si>
  <si>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</si>
  <si>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</si>
  <si>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</si>
  <si>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</si>
  <si>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</si>
  <si>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</si>
  <si>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</si>
  <si>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</si>
  <si>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</si>
  <si>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</si>
  <si>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</si>
  <si>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</si>
  <si>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</si>
  <si>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</si>
  <si>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</si>
  <si>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</si>
  <si>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</si>
  <si>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</si>
  <si>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</si>
  <si>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</si>
  <si>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</si>
  <si>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</si>
  <si>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</si>
  <si>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</si>
  <si>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</si>
  <si>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</si>
  <si>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</si>
  <si>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</si>
  <si>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</si>
  <si>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</si>
  <si>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</si>
  <si>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</si>
  <si>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</si>
  <si>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</si>
  <si>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</si>
  <si>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</si>
  <si>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</si>
  <si>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</si>
  <si>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</si>
  <si>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</si>
  <si>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</si>
  <si>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</si>
  <si>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</si>
  <si>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</si>
  <si>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</si>
  <si>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</si>
  <si>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</si>
  <si>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</si>
  <si>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</si>
  <si>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</si>
  <si>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</si>
  <si>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</si>
  <si>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</si>
  <si>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</si>
  <si>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</si>
  <si>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</si>
  <si>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</si>
  <si>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</si>
  <si>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</si>
  <si>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</si>
  <si>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</si>
  <si>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</si>
  <si>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</si>
  <si>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</si>
  <si>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</si>
  <si>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</si>
  <si>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</si>
  <si>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</si>
  <si>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</si>
  <si>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</si>
  <si>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</si>
  <si>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</si>
  <si>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</si>
  <si>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</si>
  <si>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</si>
  <si>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</si>
  <si>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</si>
  <si>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</si>
  <si>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</si>
  <si>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</si>
  <si>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</si>
  <si>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</si>
  <si>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</si>
  <si>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</si>
  <si>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</si>
  <si>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</si>
  <si>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</si>
  <si>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</si>
  <si>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</si>
  <si>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</si>
  <si>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</si>
  <si>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</si>
  <si>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</si>
  <si>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</si>
  <si>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</si>
  <si>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</si>
  <si>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</si>
  <si>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</si>
  <si>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</si>
  <si>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</si>
  <si>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</si>
  <si>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</si>
  <si>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</si>
  <si>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</si>
  <si>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</si>
  <si>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</si>
  <si>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</si>
  <si>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</si>
  <si>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</si>
  <si>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</si>
  <si>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</si>
  <si>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</si>
  <si>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</si>
  <si>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</si>
  <si>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</si>
  <si>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</si>
  <si>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</si>
  <si>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</si>
  <si>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</si>
  <si>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</si>
  <si>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</si>
  <si>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</si>
  <si>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</si>
  <si>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</si>
  <si>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</si>
  <si>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</si>
  <si>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</si>
  <si>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</si>
  <si>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</si>
  <si>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</si>
  <si>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</si>
  <si>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</si>
  <si>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</si>
  <si>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</si>
  <si>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</si>
  <si>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</si>
  <si>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</si>
  <si>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</si>
  <si>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</si>
  <si>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</si>
  <si>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</si>
  <si>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</si>
  <si>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</si>
  <si>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</si>
  <si>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</si>
  <si>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</si>
  <si>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</si>
  <si>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</si>
  <si>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</si>
  <si>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</si>
  <si>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</si>
  <si>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</si>
  <si>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</si>
  <si>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</si>
  <si>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</si>
  <si>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</si>
  <si>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</si>
  <si>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</si>
  <si>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</si>
  <si>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</si>
  <si>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</si>
  <si>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</si>
  <si>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</si>
  <si>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</si>
  <si>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</si>
  <si>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</si>
  <si>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</si>
  <si>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</si>
  <si>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</si>
  <si>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</si>
  <si>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</si>
  <si>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</si>
  <si>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</si>
  <si>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</si>
  <si>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</si>
  <si>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</si>
  <si>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</si>
  <si>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</si>
  <si>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</si>
  <si>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</si>
  <si>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</si>
  <si>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</si>
  <si>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</si>
  <si>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</si>
  <si>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</si>
  <si>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</si>
  <si>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</si>
  <si>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</si>
  <si>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</si>
  <si>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</si>
  <si>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</si>
  <si>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</si>
  <si>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</si>
  <si>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</si>
  <si>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</si>
  <si>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</si>
  <si>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</si>
  <si>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</si>
  <si>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</si>
  <si>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</si>
  <si>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</si>
  <si>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</si>
  <si>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</si>
  <si>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</si>
  <si>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</si>
  <si>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</si>
  <si>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</si>
  <si>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</si>
  <si>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</si>
  <si>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</si>
  <si>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</si>
  <si>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</si>
  <si>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</si>
  <si>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</si>
  <si>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</si>
  <si>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</si>
  <si>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</si>
  <si>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</si>
  <si>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</si>
  <si>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</si>
  <si>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</si>
  <si>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</si>
  <si>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</si>
  <si>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</si>
  <si>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</si>
  <si>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</si>
  <si>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</si>
  <si>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</si>
  <si>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</si>
  <si>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</si>
  <si>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</si>
  <si>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</si>
  <si>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</si>
  <si>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</si>
  <si>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</si>
  <si>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</si>
  <si>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</si>
  <si>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</si>
  <si>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</si>
  <si>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</si>
  <si>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</si>
  <si>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</si>
  <si>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</si>
  <si>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</si>
  <si>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</si>
  <si>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</si>
  <si>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</si>
  <si>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</si>
  <si>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</si>
  <si>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</si>
  <si>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</si>
  <si>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</si>
  <si>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</si>
  <si>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</si>
  <si>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</si>
  <si>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</si>
  <si>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</si>
  <si>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</si>
  <si>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</si>
  <si>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</si>
  <si>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</si>
  <si>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</si>
  <si>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</si>
  <si>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</si>
  <si>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</si>
  <si>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</si>
  <si>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</si>
  <si>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</si>
  <si>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</si>
  <si>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</si>
  <si>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</si>
  <si>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</si>
  <si>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</si>
  <si>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</si>
  <si>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</si>
  <si>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</si>
  <si>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</si>
  <si>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</si>
  <si>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</si>
  <si>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</si>
  <si>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</si>
  <si>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</si>
  <si>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</si>
  <si>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</si>
  <si>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</si>
  <si>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</si>
  <si>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</si>
  <si>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</si>
  <si>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</si>
  <si>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</si>
  <si>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</si>
  <si>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</si>
  <si>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</si>
  <si>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</si>
  <si>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</si>
  <si>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</si>
  <si>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</si>
  <si>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</si>
  <si>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</si>
  <si>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</si>
  <si>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</si>
  <si>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</si>
  <si>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</si>
  <si>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</si>
  <si>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</si>
  <si>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</si>
  <si>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</si>
  <si>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</si>
  <si>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</si>
  <si>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</si>
  <si>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</si>
  <si>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</si>
  <si>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</si>
  <si>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</si>
  <si>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</si>
  <si>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</si>
  <si>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</si>
  <si>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</si>
  <si>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</si>
  <si>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</si>
  <si>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</si>
  <si>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</si>
  <si>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</si>
  <si>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</si>
  <si>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</si>
  <si>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</si>
  <si>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</si>
  <si>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</si>
  <si>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</si>
  <si>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</si>
  <si>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</si>
  <si>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</si>
  <si>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</si>
  <si>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</si>
  <si>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</si>
  <si>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</si>
  <si>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</si>
  <si>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</si>
  <si>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</si>
  <si>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</si>
  <si>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</si>
  <si>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</si>
  <si>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</si>
  <si>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</si>
  <si>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</si>
  <si>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</si>
  <si>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</si>
  <si>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</si>
  <si>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</si>
  <si>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</si>
  <si>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</si>
  <si>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</si>
  <si>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</si>
  <si>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</si>
  <si>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</si>
  <si>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</si>
  <si>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</si>
  <si>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</si>
  <si>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</si>
  <si>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</si>
  <si>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</si>
  <si>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</si>
  <si>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</si>
  <si>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</si>
  <si>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</si>
  <si>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</si>
  <si>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</si>
  <si>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</si>
  <si>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</si>
  <si>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</si>
  <si>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</si>
  <si>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</si>
  <si>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</si>
  <si>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</si>
  <si>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</si>
  <si>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</si>
  <si>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</si>
  <si>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</si>
  <si>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</si>
  <si>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</si>
  <si>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</si>
  <si>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</si>
  <si>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</si>
  <si>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</si>
  <si>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</si>
  <si>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</si>
  <si>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</si>
  <si>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</si>
  <si>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</si>
  <si>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</si>
  <si>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</si>
  <si>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</si>
  <si>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</si>
  <si>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</si>
  <si>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</si>
  <si>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</si>
  <si>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</si>
  <si>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</si>
  <si>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</si>
  <si>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</si>
  <si>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</si>
  <si>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</si>
  <si>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</si>
  <si>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</si>
  <si>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</si>
  <si>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</si>
  <si>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</si>
  <si>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</si>
  <si>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</si>
  <si>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</si>
  <si>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</si>
  <si>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</si>
  <si>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</si>
  <si>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</si>
  <si>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</si>
  <si>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</si>
  <si>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</si>
  <si>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</si>
  <si>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</si>
  <si>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</si>
  <si>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</si>
  <si>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</si>
  <si>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</si>
  <si>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</si>
  <si>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</si>
  <si>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</si>
  <si>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</si>
  <si>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</si>
  <si>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</si>
  <si>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</si>
  <si>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</si>
  <si>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</si>
  <si>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</si>
  <si>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</si>
  <si>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</si>
  <si>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</si>
  <si>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</si>
  <si>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</si>
  <si>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</si>
  <si>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</si>
  <si>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</si>
  <si>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</si>
  <si>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</si>
  <si>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</si>
  <si>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</si>
  <si>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</si>
  <si>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</si>
  <si>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</si>
  <si>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</si>
  <si>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</si>
  <si>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</si>
  <si>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</si>
  <si>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</si>
  <si>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</si>
  <si>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</si>
  <si>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</si>
  <si>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</si>
  <si>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</si>
  <si>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</si>
  <si>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</si>
  <si>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</si>
  <si>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</si>
  <si>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</si>
  <si>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</si>
  <si>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</si>
  <si>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</si>
  <si>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</si>
  <si>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</si>
  <si>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</si>
  <si>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</si>
  <si>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</si>
  <si>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</si>
  <si>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</si>
  <si>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</si>
  <si>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</si>
  <si>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</si>
  <si>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</si>
  <si>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</si>
  <si>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</si>
  <si>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</si>
  <si>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</si>
  <si>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</si>
  <si>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</si>
  <si>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</si>
  <si>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</si>
  <si>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</si>
  <si>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</si>
  <si>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</si>
  <si>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</si>
  <si>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</si>
  <si>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</si>
  <si>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</si>
  <si>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</si>
  <si>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</si>
  <si>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</si>
  <si>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</si>
  <si>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</si>
  <si>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</si>
  <si>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</si>
  <si>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</si>
  <si>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</si>
  <si>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</si>
  <si>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</si>
  <si>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</si>
  <si>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</si>
  <si>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</si>
  <si>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</si>
  <si>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</si>
  <si>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</si>
  <si>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</si>
  <si>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</si>
  <si>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</si>
  <si>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</si>
  <si>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</si>
  <si>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</si>
  <si>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</si>
  <si>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</si>
  <si>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</si>
  <si>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</si>
  <si>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</si>
  <si>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</si>
  <si>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</si>
  <si>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</si>
  <si>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</si>
  <si>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</si>
  <si>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</si>
  <si>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</si>
  <si>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</si>
  <si>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</si>
  <si>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</si>
  <si>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</si>
  <si>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</si>
  <si>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</si>
  <si>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</si>
  <si>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</si>
  <si>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</si>
  <si>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</si>
  <si>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</si>
  <si>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</si>
  <si>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</si>
  <si>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</si>
  <si>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</si>
  <si>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</si>
  <si>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</si>
  <si>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</si>
  <si>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</si>
  <si>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</si>
  <si>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</si>
  <si>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</si>
  <si>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</si>
  <si>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</si>
  <si>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</si>
  <si>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</si>
  <si>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</si>
  <si>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</si>
  <si>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</si>
  <si>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</si>
  <si>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</si>
  <si>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</si>
  <si>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</si>
  <si>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</si>
  <si>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</si>
  <si>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</si>
  <si>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</si>
  <si>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</si>
  <si>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</si>
  <si>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</si>
  <si>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</si>
  <si>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</si>
  <si>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</si>
  <si>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</si>
  <si>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</si>
  <si>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</si>
  <si>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</si>
  <si>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</si>
  <si>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</si>
  <si>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</si>
  <si>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</si>
  <si>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</si>
  <si>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</si>
  <si>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</si>
  <si>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</si>
  <si>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</si>
  <si>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</si>
  <si>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</si>
  <si>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</si>
  <si>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</si>
  <si>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</si>
  <si>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</si>
  <si>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</si>
  <si>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</si>
  <si>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</si>
  <si>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</si>
  <si>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</si>
  <si>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</si>
  <si>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</si>
  <si>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</si>
  <si>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</si>
  <si>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</si>
  <si>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</si>
  <si>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</si>
  <si>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</si>
  <si>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</si>
  <si>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</si>
  <si>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</si>
  <si>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</si>
  <si>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</si>
  <si>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</si>
  <si>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</si>
  <si>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</si>
  <si>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</si>
  <si>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</si>
  <si>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</si>
  <si>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</si>
  <si>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</si>
  <si>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</si>
  <si>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</si>
  <si>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</si>
  <si>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</si>
  <si>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</si>
  <si>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</si>
  <si>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</si>
  <si>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</si>
  <si>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</si>
  <si>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</si>
  <si>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</si>
  <si>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</si>
  <si>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</si>
  <si>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</si>
  <si>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</si>
  <si>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</si>
  <si>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</si>
  <si>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</si>
  <si>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</si>
  <si>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</si>
  <si>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</si>
  <si>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</si>
  <si>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</si>
  <si>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</si>
  <si>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</si>
  <si>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</si>
  <si>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</si>
  <si>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</si>
  <si>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</si>
  <si>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</si>
  <si>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</si>
  <si>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</si>
  <si>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</si>
  <si>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</si>
  <si>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</si>
  <si>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</si>
  <si>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</si>
  <si>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</si>
  <si>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</si>
  <si>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</si>
  <si>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</si>
  <si>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</si>
  <si>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</si>
  <si>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</si>
  <si>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</si>
  <si>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</si>
  <si>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</si>
  <si>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</si>
  <si>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</si>
  <si>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</si>
  <si>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</si>
  <si>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</si>
  <si>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</si>
  <si>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</si>
  <si>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</si>
  <si>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</si>
  <si>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</si>
  <si>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</si>
  <si>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</si>
  <si>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</si>
  <si>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</si>
  <si>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</si>
  <si>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</si>
  <si>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</si>
  <si>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</si>
  <si>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</si>
  <si>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</si>
  <si>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</si>
  <si>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</si>
  <si>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</si>
  <si>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</si>
  <si>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</si>
  <si>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</si>
  <si>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</si>
  <si>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</si>
  <si>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</si>
  <si>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</si>
  <si>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</si>
  <si>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</si>
  <si>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</si>
  <si>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</si>
  <si>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</si>
  <si>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</si>
  <si>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</si>
  <si>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</si>
  <si>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</si>
  <si>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</si>
  <si>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</si>
  <si>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</si>
  <si>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</si>
  <si>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</si>
  <si>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</si>
  <si>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</si>
  <si>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</si>
  <si>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</si>
  <si>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</si>
  <si>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</si>
  <si>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</si>
  <si>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</si>
  <si>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</si>
  <si>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</si>
  <si>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</si>
  <si>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</si>
  <si>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</si>
  <si>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</si>
  <si>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</si>
  <si>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</si>
  <si>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</si>
  <si>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</si>
  <si>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</si>
  <si>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</si>
  <si>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</si>
  <si>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</si>
  <si>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</si>
  <si>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</si>
  <si>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</si>
  <si>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</si>
  <si>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</si>
  <si>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</si>
  <si>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</si>
  <si>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</si>
  <si>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</si>
  <si>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</si>
  <si>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</si>
  <si>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</si>
  <si>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</si>
  <si>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</si>
  <si>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</si>
  <si>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</si>
  <si>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</si>
  <si>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</si>
  <si>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</si>
  <si>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</si>
  <si>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</si>
  <si>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</si>
  <si>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</si>
  <si>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</si>
  <si>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</si>
  <si>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</si>
  <si>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</si>
  <si>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</si>
  <si>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</si>
  <si>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</si>
  <si>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</si>
  <si>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</si>
  <si>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</si>
  <si>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</si>
  <si>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</si>
  <si>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</si>
  <si>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</si>
  <si>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</si>
  <si>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</si>
  <si>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</si>
  <si>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</si>
  <si>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</si>
  <si>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</si>
  <si>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</si>
  <si>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</si>
  <si>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</si>
  <si>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</si>
  <si>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</si>
  <si>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</si>
  <si>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</si>
  <si>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</si>
  <si>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</si>
  <si>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</si>
  <si>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</si>
  <si>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</si>
  <si>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</si>
  <si>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</si>
  <si>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</si>
  <si>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</si>
  <si>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</si>
  <si>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</si>
  <si>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</si>
  <si>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</si>
  <si>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</si>
  <si>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</si>
  <si>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</si>
  <si>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</si>
  <si>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</si>
  <si>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</si>
  <si>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</si>
  <si>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</si>
  <si>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</si>
  <si>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</si>
  <si>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</si>
  <si>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</si>
  <si>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</si>
  <si>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</si>
  <si>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</si>
  <si>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</si>
  <si>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</si>
  <si>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</si>
  <si>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</si>
  <si>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</si>
  <si>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</si>
  <si>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</si>
  <si>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</si>
  <si>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</si>
  <si>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</si>
  <si>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</si>
  <si>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</si>
  <si>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</si>
  <si>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</si>
  <si>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</si>
  <si>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</si>
  <si>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</si>
  <si>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</si>
  <si>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</si>
  <si>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</si>
  <si>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</si>
  <si>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</si>
  <si>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</si>
  <si>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</si>
  <si>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</si>
  <si>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</si>
  <si>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</si>
  <si>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</si>
  <si>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</si>
  <si>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</si>
  <si>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</si>
  <si>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</si>
  <si>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</si>
  <si>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</si>
  <si>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</si>
  <si>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</si>
  <si>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</si>
  <si>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</si>
  <si>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</si>
  <si>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</si>
  <si>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</si>
  <si>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</si>
  <si>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</si>
  <si>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</si>
  <si>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</si>
  <si>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</si>
  <si>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</si>
  <si>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</si>
  <si>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</si>
  <si>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</si>
  <si>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</si>
  <si>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</si>
  <si>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</si>
  <si>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</si>
  <si>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</si>
  <si>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</si>
  <si>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</si>
  <si>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</si>
  <si>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</si>
  <si>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</si>
  <si>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</si>
  <si>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</si>
  <si>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</si>
  <si>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</si>
  <si>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</si>
  <si>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</si>
  <si>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</si>
  <si>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</si>
  <si>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</si>
  <si>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</si>
  <si>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</si>
  <si>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</si>
  <si>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</si>
  <si>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</si>
  <si>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</si>
  <si>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</si>
  <si>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</si>
  <si>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</si>
  <si>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</si>
  <si>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</si>
  <si>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</si>
  <si>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</si>
  <si>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</si>
  <si>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</si>
  <si>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</si>
  <si>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</si>
  <si>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</si>
  <si>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</si>
  <si>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</si>
  <si>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</si>
  <si>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</si>
  <si>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</si>
  <si>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</si>
  <si>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</si>
  <si>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</si>
  <si>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</si>
  <si>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</si>
  <si>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</si>
  <si>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</si>
  <si>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</si>
  <si>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</si>
  <si>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</si>
  <si>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</si>
  <si>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</si>
  <si>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</si>
  <si>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</si>
  <si>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</si>
  <si>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</si>
  <si>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</si>
  <si>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</si>
  <si>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</si>
  <si>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</si>
  <si>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</si>
  <si>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</si>
  <si>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</si>
  <si>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</si>
  <si>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</si>
  <si>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</si>
  <si>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</si>
  <si>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</si>
  <si>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</si>
  <si>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</si>
  <si>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</si>
  <si>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</si>
  <si>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</si>
  <si>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</si>
  <si>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</si>
  <si>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</si>
  <si>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</si>
  <si>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</si>
  <si>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</si>
  <si>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</si>
  <si>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</si>
  <si>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</si>
  <si>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</si>
  <si>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</si>
  <si>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</si>
  <si>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</si>
  <si>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</si>
  <si>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</si>
  <si>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</si>
  <si>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</si>
  <si>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</si>
  <si>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</si>
  <si>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</si>
  <si>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</si>
  <si>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</si>
  <si>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</si>
  <si>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</si>
  <si>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</si>
  <si>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</si>
  <si>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</si>
  <si>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</si>
  <si>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</si>
  <si>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</si>
  <si>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</si>
  <si>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</si>
  <si>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</si>
  <si>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</si>
  <si>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</si>
  <si>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</si>
  <si>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</si>
  <si>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</si>
  <si>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</si>
  <si>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</si>
  <si>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</si>
  <si>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</si>
  <si>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</si>
  <si>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</si>
  <si>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</si>
  <si>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</si>
  <si>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</si>
  <si>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</si>
  <si>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</si>
  <si>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</si>
  <si>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</si>
  <si>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</si>
  <si>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</si>
  <si>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</si>
  <si>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</si>
  <si>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</si>
  <si>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</si>
  <si>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</si>
  <si>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</si>
  <si>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</si>
  <si>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</si>
  <si>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</si>
  <si>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</si>
  <si>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</si>
  <si>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</si>
  <si>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</si>
  <si>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</si>
  <si>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</si>
  <si>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</si>
  <si>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</si>
  <si>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</si>
  <si>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</si>
  <si>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</si>
  <si>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</si>
  <si>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</si>
  <si>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</si>
  <si>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</si>
  <si>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</si>
  <si>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</si>
  <si>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</si>
  <si>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</si>
  <si>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</si>
  <si>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</si>
  <si>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</si>
  <si>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</si>
  <si>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</si>
  <si>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</si>
  <si>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</si>
  <si>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</si>
  <si>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</si>
  <si>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</si>
  <si>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</si>
  <si>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</si>
  <si>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</si>
  <si>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</si>
  <si>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</si>
  <si>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</si>
  <si>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</si>
  <si>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</si>
  <si>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</si>
  <si>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</si>
  <si>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</si>
  <si>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</si>
  <si>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</si>
  <si>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</si>
  <si>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</si>
  <si>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</si>
  <si>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</si>
  <si>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</si>
  <si>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</si>
  <si>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</si>
  <si>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</si>
  <si>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</si>
  <si>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</si>
  <si>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</si>
  <si>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</si>
  <si>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</si>
  <si>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</si>
  <si>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</si>
  <si>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</si>
  <si>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</si>
  <si>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</si>
  <si>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</si>
  <si>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</si>
  <si>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</si>
  <si>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</si>
  <si>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</si>
  <si>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</si>
  <si>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</si>
  <si>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</si>
  <si>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</si>
  <si>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</si>
  <si>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</si>
  <si>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</si>
  <si>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</si>
  <si>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</si>
  <si>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</si>
  <si>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</si>
  <si>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</si>
  <si>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</si>
  <si>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</si>
  <si>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</si>
  <si>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</si>
  <si>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</si>
  <si>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</si>
  <si>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</si>
  <si>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</si>
  <si>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</si>
  <si>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</si>
  <si>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</si>
  <si>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</si>
  <si>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</si>
  <si>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</si>
  <si>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</si>
  <si>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</si>
  <si>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</si>
  <si>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</si>
  <si>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</si>
  <si>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</si>
  <si>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</si>
  <si>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</si>
  <si>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</si>
  <si>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</si>
  <si>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</si>
  <si>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</si>
  <si>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</si>
  <si>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</si>
  <si>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</si>
  <si>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</si>
  <si>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</si>
  <si>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</si>
  <si>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</si>
  <si>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</si>
  <si>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</si>
  <si>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</si>
  <si>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</si>
  <si>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</si>
  <si>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</si>
  <si>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</si>
  <si>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</si>
  <si>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</si>
  <si>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</si>
  <si>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</si>
  <si>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</si>
  <si>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</si>
  <si>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</si>
  <si>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</si>
  <si>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</si>
  <si>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</si>
  <si>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</si>
  <si>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</si>
  <si>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</si>
  <si>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</si>
  <si>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</si>
  <si>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</si>
  <si>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</si>
  <si>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</si>
  <si>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</si>
  <si>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</si>
  <si>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</si>
  <si>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</si>
  <si>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</si>
  <si>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</si>
  <si>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</si>
  <si>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</si>
  <si>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</si>
  <si>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</si>
  <si>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</si>
  <si>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</si>
  <si>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</si>
  <si>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</si>
  <si>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</si>
  <si>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</si>
  <si>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</si>
  <si>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</si>
  <si>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</si>
  <si>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</si>
  <si>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</si>
  <si>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</si>
  <si>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</si>
  <si>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</si>
  <si>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</si>
  <si>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</si>
  <si>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</si>
  <si>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</si>
  <si>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</si>
  <si>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</si>
  <si>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</si>
  <si>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</si>
  <si>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</si>
  <si>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</si>
  <si>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</si>
  <si>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</si>
  <si>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</si>
  <si>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</si>
  <si>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</si>
  <si>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</si>
  <si>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</si>
  <si>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</si>
  <si>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</si>
  <si>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</si>
  <si>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</si>
  <si>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</si>
  <si>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</si>
  <si>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</si>
  <si>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</si>
  <si>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</si>
  <si>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</si>
  <si>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</si>
  <si>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</si>
  <si>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</si>
  <si>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</si>
  <si>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</si>
  <si>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</si>
  <si>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</si>
  <si>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</si>
  <si>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</si>
  <si>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</si>
  <si>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</si>
  <si>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</si>
  <si>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</si>
  <si>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</si>
  <si>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</si>
  <si>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</si>
  <si>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</si>
  <si>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</si>
  <si>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</si>
  <si>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</si>
  <si>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</si>
  <si>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</si>
  <si>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</si>
  <si>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</si>
  <si>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</si>
  <si>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</si>
  <si>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</si>
  <si>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</si>
  <si>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</si>
  <si>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</si>
  <si>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</si>
  <si>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</si>
  <si>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</si>
  <si>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</si>
  <si>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</si>
  <si>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</si>
  <si>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</si>
  <si>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</si>
  <si>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</si>
  <si>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</si>
  <si>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</si>
  <si>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</si>
  <si>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</si>
  <si>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</si>
  <si>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</si>
  <si>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</si>
  <si>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</si>
  <si>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</si>
  <si>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</si>
  <si>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</si>
  <si>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</si>
  <si>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</si>
  <si>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</si>
  <si>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</si>
  <si>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</si>
  <si>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</si>
  <si>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</si>
  <si>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</si>
  <si>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</si>
  <si>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</si>
  <si>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</si>
  <si>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</si>
  <si>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</si>
  <si>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</si>
  <si>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</si>
  <si>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</si>
  <si>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</si>
  <si>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</si>
  <si>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</si>
  <si>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</si>
  <si>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</si>
  <si>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</si>
  <si>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</si>
  <si>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</si>
  <si>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</si>
  <si>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</si>
  <si>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</si>
  <si>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</si>
  <si>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</si>
  <si>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</si>
  <si>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</si>
  <si>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</si>
  <si>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</si>
  <si>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</si>
  <si>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</si>
  <si>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</si>
  <si>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</si>
  <si>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</si>
  <si>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</si>
  <si>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</si>
  <si>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</si>
  <si>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</si>
  <si>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</si>
  <si>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</si>
  <si>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</si>
  <si>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</si>
  <si>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</si>
  <si>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</si>
  <si>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</si>
  <si>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</si>
  <si>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</si>
  <si>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</si>
  <si>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</si>
  <si>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</si>
  <si>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</si>
  <si>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</si>
  <si>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</si>
  <si>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</si>
  <si>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</si>
  <si>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</si>
  <si>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</si>
  <si>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</si>
  <si>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</si>
  <si>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</si>
  <si>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</si>
  <si>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</si>
  <si>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</si>
  <si>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</si>
  <si>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</si>
  <si>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</si>
  <si>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</si>
  <si>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</si>
  <si>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</si>
  <si>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</si>
  <si>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</si>
  <si>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</si>
  <si>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</si>
  <si>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</si>
  <si>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</si>
  <si>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</si>
  <si>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</si>
  <si>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</si>
  <si>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</si>
  <si>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</si>
  <si>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</si>
  <si>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</si>
  <si>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</si>
  <si>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</si>
  <si>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</si>
  <si>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</si>
  <si>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</si>
  <si>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</si>
  <si>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</si>
  <si>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</si>
  <si>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</si>
  <si>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</si>
  <si>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</si>
  <si>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</si>
  <si>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</si>
  <si>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</si>
  <si>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</si>
  <si>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</si>
  <si>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</si>
  <si>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</si>
  <si>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</si>
  <si>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</si>
  <si>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</si>
  <si>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</si>
  <si>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</si>
  <si>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</si>
  <si>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</si>
  <si>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</si>
  <si>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</si>
  <si>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</si>
  <si>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</si>
  <si>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</si>
  <si>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</si>
  <si>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</si>
  <si>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</si>
  <si>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</si>
  <si>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</si>
  <si>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</si>
  <si>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</si>
  <si>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</si>
  <si>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</si>
  <si>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</si>
  <si>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</si>
  <si>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</si>
  <si>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</si>
  <si>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</si>
  <si>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</si>
  <si>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</si>
  <si>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</si>
  <si>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</si>
  <si>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</si>
  <si>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</si>
  <si>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</si>
  <si>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</si>
  <si>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</si>
  <si>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</si>
  <si>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</si>
  <si>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</si>
  <si>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</si>
  <si>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</si>
  <si>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</si>
  <si>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</si>
  <si>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</si>
  <si>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</si>
  <si>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</si>
  <si>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</si>
  <si>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</si>
  <si>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</si>
  <si>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</si>
  <si>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</si>
  <si>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</si>
  <si>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</si>
  <si>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</si>
  <si>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</si>
  <si>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</si>
  <si>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</si>
  <si>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</si>
  <si>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</si>
  <si>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</si>
  <si>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</si>
  <si>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</si>
  <si>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</si>
  <si>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</si>
  <si>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</si>
  <si>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</si>
  <si>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</si>
  <si>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</si>
  <si>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</si>
  <si>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</si>
  <si>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</si>
  <si>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</si>
  <si>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</si>
  <si>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</si>
  <si>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</si>
  <si>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</si>
  <si>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</si>
  <si>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</si>
  <si>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</si>
  <si>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</si>
  <si>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</si>
  <si>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</si>
  <si>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</si>
  <si>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</si>
  <si>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</si>
  <si>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</si>
  <si>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</si>
  <si>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</si>
  <si>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</si>
  <si>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</si>
  <si>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</si>
  <si>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</si>
  <si>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</si>
  <si>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</si>
  <si>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</si>
  <si>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</si>
  <si>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</si>
  <si>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</si>
  <si>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</si>
  <si>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</si>
  <si>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</si>
  <si>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</si>
  <si>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</si>
  <si>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</si>
  <si>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</si>
  <si>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</si>
  <si>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</si>
  <si>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</si>
  <si>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</si>
  <si>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</si>
  <si>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</si>
  <si>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</si>
  <si>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</si>
  <si>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</si>
  <si>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</si>
  <si>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</si>
  <si>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</si>
  <si>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</si>
  <si>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</si>
  <si>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</si>
  <si>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</si>
  <si>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</si>
  <si>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</si>
  <si>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</si>
  <si>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</si>
  <si>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</si>
  <si>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</si>
  <si>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</si>
  <si>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</si>
  <si>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</si>
  <si>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</si>
  <si>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</si>
  <si>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</si>
  <si>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</si>
  <si>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</si>
  <si>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</si>
  <si>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</si>
  <si>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</si>
  <si>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</si>
  <si>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</si>
  <si>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</si>
  <si>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</si>
  <si>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</si>
  <si>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</si>
  <si>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</si>
  <si>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</si>
  <si>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</si>
  <si>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</si>
  <si>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</si>
  <si>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</si>
  <si>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</si>
  <si>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</si>
  <si>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</si>
  <si>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</si>
  <si>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</si>
  <si>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</si>
  <si>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</si>
  <si>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</si>
  <si>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</si>
  <si>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</si>
  <si>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</si>
  <si>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</si>
  <si>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</si>
  <si>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</si>
  <si>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</si>
  <si>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</si>
  <si>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</si>
  <si>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</si>
  <si>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</si>
  <si>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</si>
  <si>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</si>
  <si>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</si>
  <si>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</si>
  <si>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</si>
  <si>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</si>
  <si>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</si>
  <si>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</si>
  <si>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</si>
  <si>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</si>
  <si>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</si>
  <si>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</si>
  <si>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</si>
  <si>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</si>
  <si>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</si>
  <si>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</si>
  <si>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</si>
  <si>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</si>
  <si>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</si>
  <si>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</si>
  <si>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</si>
  <si>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</si>
  <si>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</si>
  <si>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</si>
  <si>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</si>
  <si>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</si>
  <si>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</si>
  <si>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</si>
  <si>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</si>
  <si>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</si>
  <si>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</si>
  <si>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</si>
  <si>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</si>
  <si>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</si>
  <si>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</si>
  <si>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</si>
  <si>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</si>
  <si>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</si>
  <si>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</si>
  <si>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</si>
  <si>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</si>
  <si>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</si>
  <si>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</si>
  <si>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</si>
  <si>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</si>
  <si>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</si>
  <si>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</si>
  <si>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</si>
  <si>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</si>
  <si>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</si>
  <si>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</si>
  <si>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</si>
  <si>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</si>
  <si>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</si>
  <si>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</si>
  <si>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</si>
  <si>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</si>
  <si>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</si>
  <si>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</si>
  <si>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</si>
  <si>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</si>
  <si>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</si>
  <si>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</si>
  <si>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</si>
  <si>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</si>
  <si>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</si>
  <si>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</si>
  <si>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</si>
  <si>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</si>
  <si>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</si>
  <si>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</si>
  <si>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</si>
  <si>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</si>
  <si>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</si>
  <si>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</si>
  <si>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</si>
  <si>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</si>
  <si>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</si>
  <si>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</si>
  <si>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</si>
  <si>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</si>
  <si>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</si>
  <si>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</si>
  <si>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</si>
  <si>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</si>
  <si>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</si>
  <si>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</si>
  <si>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</si>
  <si>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</si>
  <si>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</si>
  <si>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</si>
  <si>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</si>
  <si>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</si>
  <si>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</si>
  <si>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</si>
  <si>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</si>
  <si>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</si>
  <si>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</si>
  <si>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</si>
  <si>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</si>
  <si>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</si>
  <si>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</si>
  <si>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</si>
  <si>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</si>
  <si>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</si>
  <si>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</si>
  <si>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</si>
  <si>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</si>
  <si>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</si>
  <si>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</si>
  <si>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</si>
  <si>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</si>
  <si>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</si>
  <si>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</si>
  <si>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</si>
  <si>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</si>
  <si>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</si>
  <si>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</si>
  <si>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</si>
  <si>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</si>
  <si>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</si>
  <si>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</si>
  <si>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</si>
  <si>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</si>
  <si>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</si>
  <si>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</si>
  <si>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</si>
  <si>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</si>
  <si>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</si>
  <si>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</si>
  <si>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</si>
  <si>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</si>
  <si>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</si>
  <si>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</si>
  <si>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</si>
  <si>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</si>
  <si>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</si>
  <si>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</si>
  <si>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</si>
  <si>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</si>
  <si>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</si>
  <si>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</si>
  <si>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</si>
  <si>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</si>
  <si>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</si>
  <si>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</si>
  <si>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</si>
  <si>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</si>
  <si>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</si>
  <si>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</si>
  <si>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</si>
  <si>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</si>
  <si>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</si>
  <si>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</si>
  <si>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</si>
  <si>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</si>
  <si>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</si>
  <si>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</si>
  <si>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</si>
  <si>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</si>
  <si>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</si>
  <si>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</si>
  <si>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</si>
  <si>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</si>
  <si>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</si>
  <si>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</si>
  <si>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</si>
  <si>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</si>
  <si>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</si>
  <si>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</si>
  <si>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</si>
  <si>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</si>
  <si>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</si>
  <si>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</si>
  <si>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</si>
  <si>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</si>
  <si>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</si>
  <si>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</si>
  <si>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</si>
  <si>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</si>
  <si>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</si>
  <si>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</si>
  <si>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</si>
  <si>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</si>
  <si>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</si>
  <si>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</si>
  <si>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</si>
  <si>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</si>
  <si>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</si>
  <si>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</si>
  <si>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</si>
  <si>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</si>
  <si>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</si>
  <si>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</si>
  <si>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</si>
  <si>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</si>
  <si>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</si>
  <si>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</si>
  <si>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</si>
  <si>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</si>
  <si>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</si>
  <si>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</si>
  <si>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</si>
  <si>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</si>
  <si>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</si>
  <si>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</si>
  <si>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</si>
  <si>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</si>
  <si>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</si>
  <si>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</si>
  <si>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</si>
  <si>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</si>
  <si>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</si>
  <si>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</si>
  <si>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</si>
  <si>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</si>
  <si>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</si>
  <si>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</si>
  <si>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</si>
  <si>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</si>
  <si>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</si>
  <si>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</si>
  <si>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</si>
  <si>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</si>
  <si>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</si>
  <si>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</si>
  <si>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</si>
  <si>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</si>
  <si>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</si>
  <si>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</si>
  <si>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</si>
  <si>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</si>
  <si>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</si>
  <si>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</si>
  <si>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</si>
  <si>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</si>
  <si>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</si>
  <si>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</si>
  <si>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</si>
  <si>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</si>
  <si>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</si>
  <si>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</si>
  <si>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</si>
  <si>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</si>
  <si>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</si>
  <si>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</si>
  <si>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</si>
  <si>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</si>
  <si>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</si>
  <si>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</si>
  <si>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</si>
  <si>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</si>
  <si>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</si>
  <si>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</si>
  <si>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</si>
  <si>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</si>
  <si>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</si>
  <si>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</si>
  <si>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</si>
  <si>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</si>
  <si>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</si>
  <si>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</si>
  <si>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</si>
  <si>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</si>
  <si>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</si>
  <si>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</si>
  <si>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</si>
  <si>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</si>
  <si>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</si>
  <si>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</si>
  <si>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</si>
  <si>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</si>
  <si>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</si>
  <si>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</si>
  <si>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</si>
  <si>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</si>
  <si>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</si>
  <si>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</si>
  <si>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</si>
  <si>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</si>
  <si>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</si>
  <si>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</si>
  <si>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</si>
  <si>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</si>
  <si>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</si>
  <si>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</si>
  <si>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</si>
  <si>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</si>
  <si>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</si>
  <si>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</si>
  <si>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</si>
  <si>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</si>
  <si>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</si>
  <si>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</si>
  <si>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</si>
  <si>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</si>
  <si>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</si>
  <si>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</si>
  <si>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</si>
  <si>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</si>
  <si>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</si>
  <si>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</si>
  <si>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</si>
  <si>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</si>
  <si>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</si>
  <si>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</si>
  <si>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</si>
  <si>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</si>
  <si>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</si>
  <si>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</si>
  <si>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</si>
  <si>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</si>
  <si>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</si>
  <si>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</si>
  <si>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</si>
  <si>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</si>
  <si>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</si>
  <si>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</si>
  <si>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</si>
  <si>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</si>
  <si>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</si>
  <si>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</si>
  <si>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</si>
  <si>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</si>
  <si>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</si>
  <si>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</si>
  <si>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</si>
  <si>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</si>
  <si>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</si>
  <si>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</si>
  <si>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</si>
  <si>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</si>
  <si>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</si>
  <si>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</si>
  <si>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</si>
  <si>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</si>
  <si>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</si>
  <si>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</si>
  <si>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</si>
  <si>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</si>
  <si>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</si>
  <si>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</si>
  <si>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</si>
  <si>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</si>
  <si>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</si>
  <si>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</si>
  <si>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</si>
  <si>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</si>
  <si>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</si>
  <si>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</si>
  <si>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</si>
  <si>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</si>
  <si>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</si>
  <si>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</si>
  <si>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</si>
  <si>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</si>
  <si>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</si>
  <si>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</si>
  <si>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</si>
  <si>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</si>
  <si>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</si>
  <si>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</si>
  <si>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</si>
  <si>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</si>
  <si>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</si>
  <si>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</si>
  <si>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</si>
  <si>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</si>
  <si>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</si>
  <si>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</si>
  <si>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</si>
  <si>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</si>
  <si>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</si>
  <si>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</si>
  <si>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</si>
  <si>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</si>
  <si>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</si>
  <si>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</si>
  <si>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</si>
  <si>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</si>
  <si>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</si>
  <si>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</si>
  <si>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</si>
  <si>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</si>
  <si>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</si>
  <si>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</si>
  <si>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</si>
  <si>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</si>
  <si>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</si>
  <si>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</si>
  <si>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</si>
  <si>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</si>
  <si>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</si>
  <si>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</si>
  <si>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</si>
  <si>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</si>
  <si>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</si>
  <si>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</si>
  <si>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</si>
  <si>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</si>
  <si>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</si>
  <si>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</si>
  <si>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</si>
  <si>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</si>
  <si>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</si>
  <si>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</si>
  <si>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</si>
  <si>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</si>
  <si>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</si>
  <si>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</si>
  <si>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</si>
  <si>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</si>
  <si>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</si>
  <si>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</si>
  <si>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</si>
  <si>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</si>
  <si>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</si>
  <si>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</si>
  <si>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</si>
  <si>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</si>
  <si>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</si>
  <si>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</si>
  <si>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</si>
  <si>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</si>
  <si>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</si>
  <si>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</si>
  <si>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</si>
  <si>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</si>
  <si>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</si>
  <si>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</si>
  <si>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</si>
  <si>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</si>
  <si>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</si>
  <si>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</si>
  <si>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</si>
  <si>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</si>
  <si>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</si>
  <si>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</si>
  <si>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</si>
  <si>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</si>
  <si>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</si>
  <si>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</si>
  <si>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</si>
  <si>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</si>
  <si>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</si>
  <si>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</si>
  <si>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</si>
  <si>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</si>
  <si>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</si>
  <si>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</si>
  <si>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</si>
  <si>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</si>
  <si>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</si>
  <si>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</si>
  <si>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</si>
  <si>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</si>
  <si>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</si>
  <si>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</si>
  <si>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</si>
  <si>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</si>
  <si>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</si>
  <si>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</si>
  <si>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</si>
  <si>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</si>
  <si>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</si>
  <si>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</si>
  <si>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</si>
  <si>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</si>
  <si>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</si>
  <si>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</si>
  <si>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</si>
  <si>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</si>
  <si>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</si>
  <si>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</si>
  <si>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</si>
  <si>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</si>
  <si>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</si>
  <si>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</si>
  <si>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</si>
  <si>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</si>
  <si>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</si>
  <si>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</si>
  <si>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</si>
  <si>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</si>
  <si>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</si>
  <si>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</si>
  <si>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</si>
  <si>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</si>
  <si>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</si>
  <si>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</si>
  <si>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</si>
  <si>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</si>
  <si>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</si>
  <si>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</si>
  <si>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</si>
  <si>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</si>
  <si>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</si>
  <si>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</si>
  <si>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</si>
  <si>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</si>
  <si>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</si>
  <si>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</si>
  <si>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</si>
  <si>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</si>
  <si>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</si>
  <si>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</si>
  <si>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</si>
  <si>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</si>
  <si>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</si>
  <si>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</si>
  <si>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</si>
  <si>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</si>
  <si>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</si>
  <si>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</si>
  <si>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</si>
  <si>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</si>
  <si>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</si>
  <si>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</si>
  <si>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</si>
  <si>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</si>
  <si>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</si>
  <si>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</si>
  <si>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</si>
  <si>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</si>
  <si>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</si>
  <si>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</si>
  <si>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</si>
  <si>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</si>
  <si>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</si>
  <si>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</si>
  <si>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</si>
  <si>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</si>
  <si>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</si>
  <si>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</si>
  <si>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</si>
  <si>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</si>
  <si>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</si>
  <si>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</si>
  <si>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</si>
  <si>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</si>
  <si>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</si>
  <si>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</si>
  <si>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</si>
  <si>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</si>
  <si>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</si>
  <si>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</si>
  <si>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</si>
  <si>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</si>
  <si>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</si>
  <si>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</si>
  <si>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</si>
  <si>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</si>
  <si>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</si>
  <si>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</si>
  <si>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</si>
  <si>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</si>
  <si>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</si>
  <si>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</si>
  <si>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</si>
  <si>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</si>
  <si>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</si>
  <si>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</si>
  <si>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</si>
  <si>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</si>
  <si>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</si>
  <si>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</si>
  <si>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</si>
  <si>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</si>
  <si>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</si>
  <si>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</si>
  <si>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</si>
  <si>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</si>
  <si>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</si>
  <si>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</si>
  <si>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</si>
  <si>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</si>
  <si>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</si>
  <si>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</si>
  <si>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</si>
  <si>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</si>
  <si>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</si>
  <si>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</si>
  <si>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</si>
  <si>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</si>
  <si>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</si>
  <si>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</si>
  <si>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</si>
  <si>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</si>
  <si>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</si>
  <si>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</si>
  <si>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</si>
  <si>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</si>
  <si>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</si>
  <si>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</si>
  <si>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</si>
  <si>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</si>
  <si>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</si>
  <si>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</si>
  <si>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</si>
  <si>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</si>
  <si>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</si>
  <si>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</si>
  <si>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</si>
  <si>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</si>
  <si>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</si>
  <si>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</si>
  <si>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</si>
  <si>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</si>
  <si>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</si>
  <si>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</si>
  <si>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</si>
  <si>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</si>
  <si>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</si>
  <si>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</si>
  <si>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</si>
  <si>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</si>
  <si>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</si>
  <si>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</si>
  <si>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</si>
  <si>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</si>
  <si>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</si>
  <si>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</si>
  <si>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</si>
  <si>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</si>
  <si>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</si>
  <si>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</si>
  <si>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</si>
  <si>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</si>
  <si>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</si>
  <si>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</si>
  <si>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</si>
  <si>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</si>
  <si>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</si>
  <si>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</si>
  <si>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</si>
  <si>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</si>
  <si>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</si>
  <si>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</si>
  <si>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</si>
  <si>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</si>
  <si>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</si>
  <si>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</si>
  <si>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</si>
  <si>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</si>
  <si>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</si>
  <si>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</si>
  <si>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</si>
  <si>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</si>
  <si>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</si>
  <si>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</si>
  <si>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</si>
  <si>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</si>
  <si>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</si>
  <si>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</si>
  <si>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</si>
  <si>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</si>
  <si>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</si>
  <si>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</si>
  <si>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</si>
  <si>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</si>
  <si>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</si>
  <si>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</si>
  <si>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</si>
  <si>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</si>
  <si>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</si>
  <si>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</si>
  <si>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</si>
  <si>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</si>
  <si>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</si>
  <si>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</si>
  <si>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</si>
  <si>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</si>
  <si>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</si>
  <si>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</si>
  <si>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</si>
  <si>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</si>
  <si>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</si>
  <si>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</si>
  <si>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</si>
  <si>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</si>
  <si>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</si>
  <si>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</si>
  <si>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</si>
  <si>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</si>
  <si>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</si>
  <si>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</si>
  <si>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</si>
  <si>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</si>
  <si>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</si>
  <si>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</si>
  <si>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</si>
  <si>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</si>
  <si>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</si>
  <si>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</si>
  <si>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</si>
  <si>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</si>
  <si>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</si>
  <si>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</si>
  <si>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</si>
  <si>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</si>
  <si>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</si>
  <si>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</si>
  <si>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</si>
  <si>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</si>
  <si>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</si>
  <si>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</si>
  <si>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</si>
  <si>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</si>
  <si>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</si>
  <si>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</si>
  <si>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</si>
  <si>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</si>
  <si>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</si>
  <si>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</si>
  <si>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</si>
  <si>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</si>
  <si>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</si>
  <si>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</si>
  <si>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</si>
  <si>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</si>
  <si>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</si>
  <si>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</si>
  <si>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</si>
  <si>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</si>
  <si>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</si>
  <si>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</si>
  <si>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</si>
  <si>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</si>
  <si>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</si>
  <si>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</si>
  <si>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</si>
  <si>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</si>
  <si>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</si>
  <si>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</si>
  <si>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</si>
  <si>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</si>
  <si>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</si>
  <si>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</si>
  <si>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</si>
  <si>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</si>
  <si>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</si>
  <si>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</si>
  <si>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</si>
  <si>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</si>
  <si>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</si>
  <si>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</si>
  <si>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</si>
  <si>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</si>
  <si>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</si>
  <si>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</si>
  <si>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</si>
  <si>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</si>
  <si>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</si>
  <si>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</si>
  <si>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</si>
  <si>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</si>
  <si>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</si>
  <si>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</si>
  <si>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</si>
  <si>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</si>
  <si>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</si>
  <si>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</si>
  <si>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</si>
  <si>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</si>
  <si>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</si>
  <si>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</si>
  <si>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</si>
  <si>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</si>
  <si>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</si>
  <si>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</si>
  <si>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</si>
  <si>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</si>
  <si>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</si>
  <si>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</si>
  <si>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</si>
  <si>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</si>
  <si>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</si>
  <si>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</si>
  <si>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</si>
  <si>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</si>
  <si>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</si>
  <si>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</si>
  <si>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</si>
  <si>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</si>
  <si>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</si>
  <si>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</si>
  <si>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</si>
  <si>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</si>
  <si>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</si>
  <si>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</si>
  <si>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</si>
  <si>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</si>
  <si>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</si>
  <si>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</si>
  <si>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</si>
  <si>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</si>
  <si>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</si>
  <si>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</si>
  <si>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</si>
  <si>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</si>
  <si>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</si>
  <si>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</si>
  <si>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</si>
  <si>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</si>
  <si>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</si>
  <si>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</si>
  <si>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</si>
  <si>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</si>
  <si>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</si>
  <si>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</si>
  <si>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</si>
  <si>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</si>
  <si>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</si>
  <si>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</si>
  <si>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</si>
  <si>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</si>
  <si>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</si>
  <si>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</si>
  <si>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</si>
  <si>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</si>
  <si>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</si>
  <si>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</si>
  <si>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</si>
  <si>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</si>
  <si>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</si>
  <si>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</si>
  <si>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</si>
  <si>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</si>
  <si>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</si>
  <si>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</si>
  <si>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</si>
  <si>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</si>
  <si>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</si>
  <si>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</si>
  <si>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</si>
  <si>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</si>
  <si>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</si>
  <si>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</si>
  <si>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</si>
  <si>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</si>
  <si>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</si>
  <si>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</si>
  <si>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</si>
  <si>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</si>
  <si>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</si>
  <si>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</si>
  <si>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</si>
  <si>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</si>
  <si>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</si>
  <si>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</si>
  <si>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</si>
  <si>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</si>
  <si>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</si>
  <si>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</si>
  <si>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</si>
  <si>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</si>
  <si>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</si>
  <si>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</si>
  <si>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</si>
  <si>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</si>
  <si>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</si>
  <si>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</si>
  <si>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</si>
  <si>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</si>
  <si>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</si>
  <si>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</si>
  <si>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</si>
  <si>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</si>
  <si>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</si>
  <si>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</si>
  <si>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</si>
  <si>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</si>
  <si>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</si>
  <si>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</si>
  <si>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</si>
  <si>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</si>
  <si>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</si>
  <si>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</si>
  <si>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</si>
  <si>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</si>
  <si>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</si>
  <si>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</si>
  <si>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</si>
  <si>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</si>
  <si>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</si>
  <si>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</si>
  <si>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</si>
  <si>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</si>
  <si>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</si>
  <si>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</si>
  <si>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</si>
  <si>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</si>
  <si>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</si>
  <si>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</si>
  <si>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</si>
  <si>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</si>
  <si>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</si>
  <si>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</si>
  <si>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</si>
  <si>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</si>
  <si>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</si>
  <si>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</si>
  <si>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</si>
  <si>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</si>
  <si>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</si>
  <si>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</si>
  <si>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</si>
  <si>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</si>
  <si>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</si>
  <si>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</si>
  <si>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</si>
  <si>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</si>
  <si>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</si>
  <si>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</si>
  <si>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</si>
  <si>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</si>
  <si>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</si>
  <si>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</si>
  <si>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</si>
  <si>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</si>
  <si>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</si>
  <si>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</si>
  <si>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</si>
  <si>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</si>
  <si>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</si>
  <si>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</si>
  <si>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</si>
  <si>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</si>
  <si>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</si>
  <si>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</si>
  <si>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</si>
  <si>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</si>
  <si>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</si>
  <si>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</si>
  <si>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</si>
  <si>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</si>
  <si>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</si>
  <si>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</si>
  <si>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</si>
  <si>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</si>
  <si>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</si>
  <si>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</si>
  <si>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</si>
  <si>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</si>
  <si>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</si>
  <si>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</si>
  <si>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</si>
  <si>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</si>
  <si>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</si>
  <si>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</si>
  <si>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</si>
  <si>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</si>
  <si>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</si>
  <si>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</si>
  <si>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</si>
  <si>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</si>
  <si>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</si>
  <si>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</si>
  <si>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</si>
  <si>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</si>
  <si>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</si>
  <si>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</si>
  <si>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</si>
  <si>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</si>
  <si>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</si>
  <si>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</si>
  <si>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</si>
  <si>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</si>
  <si>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</si>
  <si>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</si>
  <si>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</si>
  <si>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</si>
  <si>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</si>
  <si>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</si>
  <si>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</si>
  <si>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</si>
  <si>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</si>
  <si>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</si>
  <si>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</si>
  <si>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</si>
  <si>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</si>
  <si>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</si>
  <si>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</si>
  <si>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</si>
  <si>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</si>
  <si>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</si>
  <si>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</si>
  <si>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</si>
  <si>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</si>
  <si>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</si>
  <si>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</si>
  <si>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</si>
  <si>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</si>
  <si>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</si>
  <si>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</si>
  <si>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</si>
  <si>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</si>
  <si>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</si>
  <si>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</si>
  <si>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</si>
  <si>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</si>
  <si>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</si>
  <si>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</si>
  <si>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</si>
  <si>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</si>
  <si>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</si>
  <si>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</si>
  <si>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</si>
  <si>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</si>
  <si>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</si>
  <si>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</si>
  <si>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</si>
  <si>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</si>
  <si>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</si>
  <si>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</si>
  <si>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</si>
  <si>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</si>
  <si>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</si>
  <si>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</si>
  <si>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</si>
  <si>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</si>
  <si>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</si>
  <si>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</si>
  <si>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</si>
  <si>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</si>
  <si>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</si>
  <si>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</si>
  <si>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</si>
  <si>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</si>
  <si>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</si>
  <si>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</si>
  <si>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</si>
  <si>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</si>
  <si>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</si>
  <si>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</si>
  <si>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</si>
  <si>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</si>
  <si>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</si>
  <si>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</si>
  <si>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</si>
  <si>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</si>
  <si>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</si>
  <si>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</si>
  <si>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</si>
  <si>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</si>
  <si>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</si>
  <si>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</si>
  <si>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</si>
  <si>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</si>
  <si>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</si>
  <si>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</si>
  <si>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</si>
  <si>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</si>
  <si>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</si>
  <si>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</si>
  <si>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</si>
  <si>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</si>
  <si>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</si>
  <si>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</si>
  <si>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</si>
  <si>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</si>
  <si>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</si>
  <si>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</si>
  <si>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</si>
  <si>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</si>
  <si>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</si>
  <si>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</si>
  <si>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</si>
  <si>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</si>
  <si>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</si>
  <si>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</si>
  <si>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</si>
  <si>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</si>
  <si>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</si>
  <si>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</si>
  <si>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</si>
  <si>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</si>
  <si>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</si>
  <si>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</si>
  <si>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</si>
  <si>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</si>
  <si>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</si>
  <si>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</si>
  <si>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</si>
  <si>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</si>
  <si>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</si>
  <si>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</si>
  <si>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</si>
  <si>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</si>
  <si>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</si>
  <si>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</si>
  <si>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</si>
  <si>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</si>
  <si>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</si>
  <si>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</si>
  <si>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</si>
  <si>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</si>
  <si>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</si>
  <si>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</si>
  <si>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</si>
  <si>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</si>
  <si>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</si>
  <si>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</si>
  <si>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</si>
  <si>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</si>
  <si>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</si>
  <si>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</si>
  <si>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</si>
  <si>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</si>
  <si>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</si>
  <si>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</si>
  <si>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</si>
  <si>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</si>
  <si>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</si>
  <si>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</si>
  <si>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</si>
  <si>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</si>
  <si>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</si>
  <si>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</si>
  <si>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</si>
  <si>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</si>
  <si>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</si>
  <si>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</si>
  <si>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</si>
  <si>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</si>
  <si>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</si>
  <si>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</si>
  <si>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</si>
  <si>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</si>
  <si>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</si>
  <si>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</si>
  <si>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</si>
  <si>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</si>
  <si>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</si>
  <si>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</si>
  <si>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</si>
  <si>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</si>
  <si>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</si>
  <si>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</si>
  <si>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</si>
  <si>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</si>
  <si>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</si>
  <si>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</si>
  <si>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</si>
  <si>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</si>
  <si>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</si>
  <si>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</si>
  <si>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</si>
  <si>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</si>
  <si>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</si>
  <si>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</si>
  <si>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</si>
  <si>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</si>
  <si>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</si>
  <si>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</si>
  <si>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</si>
  <si>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</si>
  <si>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</si>
  <si>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</si>
  <si>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</si>
  <si>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</si>
  <si>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</si>
  <si>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</si>
  <si>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</si>
  <si>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</si>
  <si>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</si>
  <si>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</si>
  <si>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</si>
  <si>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</si>
  <si>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</si>
  <si>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</si>
  <si>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</si>
  <si>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</si>
  <si>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</si>
  <si>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</si>
  <si>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</si>
  <si>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</si>
  <si>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</si>
  <si>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</si>
  <si>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</si>
  <si>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</si>
  <si>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</si>
  <si>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</si>
  <si>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</si>
  <si>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</si>
  <si>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</si>
  <si>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</si>
  <si>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</si>
  <si>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</si>
  <si>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</si>
  <si>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</si>
  <si>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</si>
  <si>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</si>
  <si>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</si>
  <si>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</si>
  <si>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</si>
  <si>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</si>
  <si>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</si>
  <si>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</si>
  <si>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</si>
  <si>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</si>
  <si>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</si>
  <si>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</si>
  <si>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</si>
  <si>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</si>
  <si>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</si>
  <si>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</si>
  <si>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</si>
  <si>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</si>
  <si>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</si>
  <si>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</si>
  <si>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</si>
  <si>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</si>
  <si>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</si>
  <si>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</si>
  <si>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</si>
  <si>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</si>
  <si>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</si>
  <si>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</si>
  <si>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</si>
  <si>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</si>
  <si>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</si>
  <si>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</si>
  <si>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</si>
  <si>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</si>
  <si>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</si>
  <si>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</si>
  <si>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</si>
  <si>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</si>
  <si>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</si>
  <si>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</si>
  <si>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</si>
  <si>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</si>
  <si>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</si>
  <si>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</si>
  <si>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</si>
  <si>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</si>
  <si>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</si>
  <si>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</si>
  <si>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</si>
  <si>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</si>
  <si>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</si>
  <si>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</si>
  <si>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</si>
  <si>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</si>
  <si>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</si>
  <si>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</si>
  <si>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</si>
  <si>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</si>
  <si>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</si>
  <si>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</si>
  <si>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</si>
  <si>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</si>
  <si>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</si>
  <si>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</si>
  <si>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</si>
  <si>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</si>
  <si>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</si>
  <si>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</si>
  <si>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</si>
  <si>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</si>
  <si>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</si>
  <si>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</si>
  <si>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</si>
  <si>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</si>
  <si>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</si>
  <si>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</si>
  <si>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</si>
  <si>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</si>
  <si>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</si>
  <si>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</si>
  <si>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</si>
  <si>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</si>
  <si>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</si>
  <si>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</si>
  <si>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</si>
  <si>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</si>
  <si>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</si>
  <si>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</si>
  <si>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</si>
  <si>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</si>
  <si>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</si>
  <si>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</si>
  <si>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</si>
  <si>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</si>
  <si>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</si>
  <si>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</si>
  <si>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</si>
  <si>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</si>
  <si>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</si>
  <si>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</si>
  <si>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</si>
  <si>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</si>
  <si>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</si>
  <si>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</si>
  <si>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</si>
  <si>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</si>
  <si>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</si>
  <si>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</si>
  <si>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</si>
  <si>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</si>
  <si>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</si>
  <si>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</si>
  <si>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</si>
  <si>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</si>
  <si>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</si>
  <si>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</si>
  <si>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</si>
  <si>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</si>
  <si>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</si>
  <si>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</si>
  <si>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</si>
  <si>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</si>
  <si>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</si>
  <si>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</si>
  <si>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</si>
  <si>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</si>
  <si>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</si>
  <si>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</si>
  <si>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</si>
  <si>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</si>
  <si>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</si>
  <si>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</si>
  <si>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</si>
  <si>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</si>
  <si>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</si>
  <si>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</si>
  <si>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</si>
  <si>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</si>
  <si>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</si>
  <si>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</si>
  <si>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</si>
  <si>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</si>
  <si>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</si>
  <si>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</si>
  <si>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</si>
  <si>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</si>
  <si>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</si>
  <si>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</si>
  <si>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</si>
  <si>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</si>
  <si>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</si>
  <si>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</si>
  <si>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</si>
  <si>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</si>
  <si>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</si>
  <si>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</si>
  <si>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</si>
  <si>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</si>
  <si>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</si>
  <si>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</si>
  <si>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</si>
  <si>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</si>
  <si>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</si>
  <si>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</si>
  <si>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</si>
  <si>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</si>
  <si>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</si>
  <si>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</si>
  <si>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</si>
  <si>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</si>
  <si>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</si>
  <si>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</si>
  <si>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</si>
  <si>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</si>
  <si>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</si>
  <si>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</si>
  <si>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</si>
  <si>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</si>
  <si>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</si>
  <si>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</si>
  <si>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</si>
  <si>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</si>
  <si>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</si>
  <si>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</si>
  <si>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</si>
  <si>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</si>
  <si>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</si>
  <si>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</si>
  <si>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</si>
  <si>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</si>
  <si>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</si>
  <si>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</si>
  <si>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</si>
  <si>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</si>
  <si>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</si>
  <si>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</si>
  <si>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</si>
  <si>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</si>
  <si>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</si>
  <si>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</si>
  <si>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</si>
  <si>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</si>
  <si>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</si>
  <si>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</si>
  <si>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</si>
  <si>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</si>
  <si>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</si>
  <si>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</si>
  <si>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</si>
  <si>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</si>
  <si>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</si>
  <si>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</si>
  <si>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</si>
  <si>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</si>
  <si>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</si>
  <si>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</si>
  <si>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</si>
  <si>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</si>
  <si>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</si>
  <si>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</si>
  <si>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</si>
  <si>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</si>
  <si>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</si>
  <si>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</si>
  <si>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</si>
  <si>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</si>
  <si>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</si>
  <si>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</si>
  <si>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</si>
  <si>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</si>
  <si>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</si>
  <si>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</si>
  <si>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</si>
  <si>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</si>
  <si>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</si>
  <si>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</si>
  <si>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</si>
  <si>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</si>
  <si>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</si>
  <si>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</si>
  <si>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</si>
  <si>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</si>
  <si>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</si>
  <si>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</si>
  <si>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</si>
  <si>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</si>
  <si>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</si>
  <si>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</si>
  <si>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</si>
  <si>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</si>
  <si>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</si>
  <si>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</si>
  <si>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</si>
  <si>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</si>
  <si>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</si>
  <si>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</si>
  <si>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</si>
  <si>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</si>
  <si>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</si>
  <si>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</si>
  <si>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</si>
  <si>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</si>
  <si>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</si>
  <si>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</si>
  <si>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</si>
  <si>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</si>
  <si>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</si>
  <si>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</si>
  <si>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</si>
  <si>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</si>
  <si>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</si>
  <si>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</si>
  <si>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</si>
  <si>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</si>
  <si>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</si>
  <si>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</si>
  <si>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</si>
  <si>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</si>
  <si>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</si>
  <si>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</si>
  <si>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</si>
  <si>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</si>
  <si>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</si>
  <si>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</si>
  <si>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</si>
  <si>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</si>
  <si>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</si>
  <si>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</si>
  <si>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</si>
  <si>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</si>
  <si>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</si>
  <si>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</si>
  <si>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</si>
  <si>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</si>
  <si>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</si>
  <si>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</si>
  <si>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</si>
  <si>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</si>
  <si>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</si>
  <si>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</si>
  <si>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</si>
  <si>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</si>
  <si>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</si>
  <si>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</si>
  <si>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</si>
  <si>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</si>
  <si>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</si>
  <si>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</si>
  <si>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</si>
  <si>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</si>
  <si>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</si>
  <si>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</si>
  <si>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</si>
  <si>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</si>
  <si>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</si>
  <si>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</si>
  <si>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</si>
  <si>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</si>
  <si>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</si>
  <si>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</si>
  <si>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</si>
  <si>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</si>
  <si>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</si>
  <si>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</si>
  <si>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</si>
  <si>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</si>
  <si>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</si>
  <si>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</si>
  <si>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</si>
  <si>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</si>
  <si>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</si>
  <si>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</si>
  <si>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</si>
  <si>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</si>
  <si>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</si>
  <si>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</si>
  <si>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</si>
  <si>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</si>
  <si>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</si>
  <si>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</si>
  <si>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</si>
  <si>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</si>
  <si>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</si>
  <si>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</si>
  <si>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</si>
  <si>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</si>
  <si>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</si>
  <si>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</si>
  <si>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</si>
  <si>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</si>
  <si>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</si>
  <si>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</si>
  <si>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</si>
  <si>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</si>
  <si>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</si>
  <si>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</si>
  <si>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</si>
  <si>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</si>
  <si>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</si>
  <si>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</si>
  <si>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</si>
  <si>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</si>
  <si>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</si>
  <si>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</si>
  <si>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</si>
  <si>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</si>
  <si>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</si>
  <si>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</si>
  <si>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</si>
  <si>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</si>
  <si>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</si>
  <si>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</si>
  <si>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</si>
  <si>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</si>
  <si>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</si>
  <si>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</si>
  <si>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</si>
  <si>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</si>
  <si>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</si>
  <si>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</si>
  <si>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</si>
  <si>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</si>
  <si>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</si>
  <si>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</si>
  <si>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</si>
  <si>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</si>
  <si>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</si>
  <si>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</si>
  <si>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</si>
  <si>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</si>
  <si>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</si>
  <si>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</si>
  <si>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</si>
  <si>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</si>
  <si>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</si>
  <si>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</si>
  <si>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</si>
  <si>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</si>
  <si>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</si>
  <si>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</si>
  <si>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</si>
  <si>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</si>
  <si>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</si>
  <si>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</si>
  <si>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</si>
  <si>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</si>
  <si>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</si>
  <si>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</si>
  <si>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</si>
  <si>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</si>
  <si>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</si>
  <si>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</si>
  <si>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</si>
  <si>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</si>
  <si>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</si>
  <si>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</si>
  <si>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</si>
  <si>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</si>
  <si>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</si>
  <si>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</si>
  <si>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</si>
  <si>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</si>
  <si>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</si>
  <si>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</si>
  <si>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</si>
  <si>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</si>
  <si>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</si>
  <si>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</si>
  <si>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</si>
  <si>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</si>
  <si>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</si>
  <si>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</si>
  <si>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</si>
  <si>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</si>
  <si>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</si>
  <si>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</si>
  <si>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</si>
  <si>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</si>
  <si>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</si>
  <si>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</si>
  <si>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</si>
  <si>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</si>
  <si>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</si>
  <si>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</si>
  <si>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</si>
  <si>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</si>
  <si>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</si>
  <si>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</si>
  <si>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</si>
  <si>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</si>
  <si>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</si>
  <si>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</si>
  <si>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</si>
  <si>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</si>
  <si>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</si>
  <si>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</si>
  <si>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</si>
  <si>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</si>
  <si>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</si>
  <si>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</si>
  <si>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</si>
  <si>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</si>
  <si>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</si>
  <si>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</si>
  <si>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</si>
  <si>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</si>
  <si>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</si>
  <si>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</si>
  <si>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</si>
  <si>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</si>
  <si>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</si>
  <si>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</si>
  <si>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</si>
  <si>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</si>
  <si>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</si>
  <si>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</si>
  <si>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</si>
  <si>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</si>
  <si>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</si>
  <si>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</si>
  <si>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</si>
  <si>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</si>
  <si>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</si>
  <si>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</si>
  <si>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</si>
  <si>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</si>
  <si>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</si>
  <si>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</si>
  <si>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</si>
  <si>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</si>
  <si>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</si>
  <si>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</si>
  <si>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</si>
  <si>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</si>
  <si>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</si>
  <si>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</si>
  <si>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</si>
  <si>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</si>
  <si>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</si>
  <si>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</si>
  <si>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</si>
  <si>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</si>
  <si>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</si>
  <si>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</si>
  <si>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</si>
  <si>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</si>
  <si>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</si>
  <si>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</si>
  <si>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</si>
  <si>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</si>
  <si>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</si>
  <si>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</si>
  <si>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</si>
  <si>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</si>
  <si>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</si>
  <si>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</si>
  <si>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</si>
  <si>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</si>
  <si>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</si>
  <si>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</si>
  <si>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</si>
  <si>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</si>
  <si>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</si>
  <si>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</si>
  <si>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</si>
  <si>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</si>
  <si>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</si>
  <si>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</si>
  <si>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</si>
  <si>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</si>
  <si>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</si>
  <si>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</si>
  <si>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</si>
  <si>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</si>
  <si>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</si>
  <si>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</si>
  <si>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</si>
  <si>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</si>
  <si>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</si>
  <si>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</si>
  <si>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</si>
  <si>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</si>
  <si>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</si>
  <si>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</si>
  <si>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</si>
  <si>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</si>
  <si>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</si>
  <si>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</si>
  <si>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</si>
  <si>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</si>
  <si>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</si>
  <si>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</si>
  <si>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</si>
  <si>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</si>
  <si>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</si>
  <si>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</si>
  <si>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</si>
  <si>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</si>
  <si>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</si>
  <si>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</si>
  <si>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</si>
  <si>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</si>
  <si>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</si>
  <si>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</si>
  <si>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</si>
  <si>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</si>
  <si>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</si>
  <si>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</si>
  <si>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</si>
  <si>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</si>
  <si>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</si>
  <si>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</si>
  <si>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</si>
  <si>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</si>
  <si>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</si>
  <si>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</si>
  <si>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</si>
  <si>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</si>
  <si>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</si>
  <si>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</si>
  <si>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</si>
  <si>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</si>
  <si>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</si>
  <si>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</si>
  <si>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</si>
  <si>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</si>
  <si>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</si>
  <si>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</si>
  <si>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</si>
  <si>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</si>
  <si>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</si>
  <si>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</si>
  <si>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</si>
  <si>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</si>
  <si>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</si>
  <si>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</si>
  <si>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</si>
  <si>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</si>
  <si>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</si>
  <si>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</si>
  <si>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</si>
  <si>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</si>
  <si>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</si>
  <si>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</si>
  <si>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</si>
  <si>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</si>
  <si>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</si>
  <si>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</si>
  <si>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</si>
  <si>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</si>
  <si>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</si>
  <si>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</si>
  <si>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</si>
  <si>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</si>
  <si>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</si>
  <si>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</si>
  <si>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</si>
  <si>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</si>
  <si>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</si>
  <si>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</si>
  <si>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</si>
  <si>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</si>
  <si>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</si>
  <si>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</si>
  <si>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</si>
  <si>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</si>
  <si>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</si>
  <si>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</si>
  <si>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</si>
  <si>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</si>
  <si>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</si>
  <si>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</si>
  <si>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</si>
  <si>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</si>
  <si>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</si>
  <si>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</si>
  <si>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</si>
  <si>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</si>
  <si>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</si>
  <si>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</si>
  <si>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</si>
  <si>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</si>
  <si>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</si>
  <si>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</si>
  <si>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</si>
  <si>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</si>
  <si>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</si>
  <si>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</si>
  <si>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</si>
  <si>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</si>
  <si>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</si>
  <si>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</si>
  <si>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</si>
  <si>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</si>
  <si>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</si>
  <si>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</si>
  <si>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</si>
  <si>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</si>
  <si>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</si>
  <si>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</si>
  <si>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</si>
  <si>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</si>
  <si>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</si>
  <si>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</si>
  <si>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</si>
  <si>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</si>
  <si>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</si>
  <si>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</si>
  <si>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</si>
  <si>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</si>
  <si>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</si>
  <si>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</si>
  <si>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</si>
  <si>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</si>
  <si>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</si>
  <si>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</si>
  <si>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</si>
  <si>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</si>
  <si>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</si>
  <si>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</si>
  <si>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</si>
  <si>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</si>
  <si>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</si>
  <si>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</si>
  <si>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</si>
  <si>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</si>
  <si>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</si>
  <si>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</si>
  <si>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</si>
  <si>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</si>
  <si>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</si>
  <si>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</si>
  <si>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</si>
  <si>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</si>
  <si>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</si>
  <si>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</si>
  <si>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</si>
  <si>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</si>
  <si>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</si>
  <si>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</si>
  <si>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</si>
  <si>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</si>
  <si>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</si>
  <si>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</si>
  <si>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</si>
  <si>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</si>
  <si>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</si>
  <si>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</si>
  <si>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</si>
  <si>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</si>
  <si>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</si>
  <si>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</si>
  <si>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</si>
  <si>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</si>
  <si>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</si>
  <si>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</si>
  <si>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</si>
  <si>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</si>
  <si>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</si>
  <si>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</si>
  <si>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</si>
  <si>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</si>
  <si>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</si>
  <si>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</si>
  <si>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</si>
  <si>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</si>
  <si>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</si>
  <si>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</si>
  <si>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</si>
  <si>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</si>
  <si>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</si>
  <si>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</si>
  <si>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</si>
  <si>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</si>
  <si>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</si>
  <si>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</si>
  <si>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</si>
  <si>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</si>
  <si>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</si>
  <si>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</si>
  <si>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</si>
  <si>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</si>
  <si>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</si>
  <si>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</si>
  <si>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</si>
  <si>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</si>
  <si>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</si>
  <si>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</si>
  <si>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</si>
  <si>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</si>
  <si>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</si>
  <si>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</si>
  <si>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</si>
  <si>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</si>
  <si>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</si>
  <si>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</si>
  <si>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</si>
  <si>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</si>
  <si>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</si>
  <si>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</si>
  <si>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</si>
  <si>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</si>
  <si>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</si>
  <si>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</si>
  <si>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</si>
  <si>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</si>
  <si>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</si>
  <si>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</si>
  <si>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</si>
  <si>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</si>
  <si>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</si>
  <si>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</si>
  <si>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</si>
  <si>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</si>
  <si>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</si>
  <si>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</si>
  <si>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</si>
  <si>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</si>
  <si>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</si>
  <si>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</si>
  <si>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</si>
  <si>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</si>
  <si>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</si>
  <si>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</si>
  <si>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</si>
  <si>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</si>
  <si>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</si>
  <si>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</si>
  <si>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</si>
  <si>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</si>
  <si>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</si>
  <si>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</si>
  <si>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</si>
  <si>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</si>
  <si>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</si>
  <si>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</si>
  <si>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</si>
  <si>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</si>
  <si>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</si>
  <si>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</si>
  <si>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</si>
  <si>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</si>
  <si>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</si>
  <si>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</si>
  <si>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</si>
  <si>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</si>
  <si>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</si>
  <si>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</si>
  <si>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</si>
  <si>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</si>
  <si>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</si>
  <si>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</si>
  <si>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</si>
  <si>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</si>
  <si>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</si>
  <si>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</si>
  <si>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</si>
  <si>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</si>
  <si>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</si>
  <si>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</si>
  <si>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</si>
  <si>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</si>
  <si>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</si>
  <si>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</si>
  <si>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</si>
  <si>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</si>
  <si>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</si>
  <si>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</si>
  <si>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</si>
  <si>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</si>
  <si>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</si>
  <si>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</si>
  <si>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</si>
  <si>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</si>
  <si>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</si>
  <si>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</si>
  <si>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</si>
  <si>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</si>
  <si>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</si>
  <si>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</si>
  <si>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</si>
  <si>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</si>
  <si>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</si>
  <si>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</si>
  <si>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</si>
  <si>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</si>
  <si>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</si>
  <si>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</si>
  <si>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</si>
  <si>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</si>
  <si>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</si>
  <si>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</si>
  <si>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</si>
  <si>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</si>
  <si>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</si>
  <si>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</si>
  <si>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</si>
  <si>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</si>
  <si>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</si>
  <si>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</si>
  <si>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</si>
  <si>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</si>
  <si>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</si>
  <si>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</si>
  <si>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</si>
  <si>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</si>
  <si>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</si>
  <si>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</si>
  <si>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</si>
  <si>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</si>
  <si>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</si>
  <si>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</si>
  <si>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</si>
  <si>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</si>
  <si>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</si>
  <si>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</si>
  <si>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</si>
  <si>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</si>
  <si>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</si>
  <si>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</si>
  <si>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</si>
  <si>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</si>
  <si>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</si>
  <si>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</si>
  <si>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</si>
  <si>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</si>
  <si>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</si>
  <si>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</si>
  <si>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</si>
  <si>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</si>
  <si>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</si>
  <si>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</si>
  <si>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</si>
  <si>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</si>
  <si>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</si>
  <si>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</si>
  <si>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</si>
  <si>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</si>
  <si>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</si>
  <si>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</si>
  <si>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</si>
  <si>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</si>
  <si>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</si>
  <si>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</si>
  <si>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</si>
  <si>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</si>
  <si>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</si>
  <si>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</si>
  <si>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</si>
  <si>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</si>
  <si>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</si>
  <si>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</si>
  <si>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</si>
  <si>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</si>
  <si>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</si>
  <si>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</si>
  <si>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</si>
  <si>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</si>
  <si>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</si>
  <si>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</si>
  <si>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</si>
  <si>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</si>
  <si>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</si>
  <si>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</si>
  <si>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</si>
  <si>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</si>
  <si>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</si>
  <si>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</si>
  <si>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</si>
  <si>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</si>
  <si>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</si>
  <si>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</si>
  <si>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</si>
  <si>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</si>
  <si>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</si>
  <si>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</si>
  <si>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</si>
  <si>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</si>
  <si>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</si>
  <si>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</si>
  <si>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</si>
  <si>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</si>
  <si>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</si>
  <si>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</si>
  <si>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</si>
  <si>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</si>
  <si>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</si>
  <si>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</si>
  <si>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</si>
  <si>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</si>
  <si>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</si>
  <si>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</si>
  <si>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</si>
  <si>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</si>
  <si>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</si>
  <si>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</si>
  <si>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</si>
  <si>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</si>
  <si>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</si>
  <si>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</si>
  <si>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</si>
  <si>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</si>
  <si>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</si>
  <si>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</si>
  <si>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</si>
  <si>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</si>
  <si>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</si>
  <si>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</si>
  <si>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</si>
  <si>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</si>
  <si>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</si>
  <si>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</si>
  <si>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</si>
  <si>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</si>
  <si>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</si>
  <si>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</si>
  <si>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</si>
  <si>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</si>
  <si>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</si>
  <si>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</si>
  <si>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</si>
  <si>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</si>
  <si>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</si>
  <si>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</si>
  <si>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</si>
  <si>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</si>
  <si>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</si>
  <si>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</si>
  <si>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</si>
  <si>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</si>
  <si>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</si>
  <si>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</si>
  <si>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</si>
  <si>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</si>
  <si>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</si>
  <si>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</si>
  <si>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</si>
  <si>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</si>
  <si>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</si>
  <si>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</si>
  <si>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</si>
  <si>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</si>
  <si>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</si>
  <si>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</si>
  <si>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</si>
  <si>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</si>
  <si>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</si>
  <si>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</si>
  <si>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</si>
  <si>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</si>
  <si>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</si>
  <si>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</si>
  <si>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</si>
  <si>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</si>
  <si>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</si>
  <si>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</si>
  <si>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</si>
  <si>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</si>
  <si>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</si>
  <si>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</si>
  <si>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</si>
  <si>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</si>
  <si>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</si>
  <si>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</si>
  <si>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</si>
  <si>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</si>
  <si>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</si>
  <si>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</si>
  <si>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</si>
  <si>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</si>
  <si>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</si>
  <si>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</si>
  <si>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</si>
  <si>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</si>
  <si>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</si>
  <si>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</si>
  <si>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</si>
  <si>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</si>
  <si>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</si>
  <si>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</si>
  <si>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</si>
  <si>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</si>
  <si>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</si>
  <si>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</si>
  <si>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</si>
  <si>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</si>
  <si>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</si>
  <si>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</si>
  <si>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</si>
  <si>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</si>
  <si>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</si>
  <si>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</si>
  <si>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</si>
  <si>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</si>
  <si>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</si>
  <si>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</si>
  <si>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</si>
  <si>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</si>
  <si>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</si>
  <si>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</si>
  <si>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</si>
  <si>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</si>
  <si>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</si>
  <si>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</si>
  <si>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</si>
  <si>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</si>
  <si>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</si>
  <si>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</si>
  <si>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</si>
  <si>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</si>
  <si>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</si>
  <si>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</si>
  <si>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</si>
  <si>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</si>
  <si>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</si>
  <si>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</si>
  <si>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</si>
  <si>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</si>
  <si>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</si>
  <si>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</si>
  <si>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</si>
  <si>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</si>
  <si>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</si>
  <si>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</si>
  <si>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</si>
  <si>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</si>
  <si>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</si>
  <si>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</si>
  <si>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</si>
  <si>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</si>
  <si>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</si>
  <si>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</si>
  <si>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</si>
  <si>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</si>
  <si>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</si>
  <si>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</si>
  <si>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</si>
  <si>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</si>
  <si>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</si>
  <si>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</si>
  <si>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</si>
  <si>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</si>
  <si>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</si>
  <si>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</si>
  <si>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</si>
  <si>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</si>
  <si>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</si>
  <si>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</si>
  <si>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</si>
  <si>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</si>
  <si>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</si>
  <si>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</si>
  <si>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</si>
  <si>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</si>
  <si>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</si>
  <si>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</si>
  <si>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</si>
  <si>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</si>
  <si>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</si>
  <si>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</si>
  <si>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</si>
  <si>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</si>
  <si>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</si>
  <si>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</si>
  <si>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</si>
  <si>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</si>
  <si>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</si>
  <si>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</si>
  <si>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</si>
  <si>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</si>
  <si>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</si>
  <si>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</si>
  <si>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</si>
  <si>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</si>
  <si>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</si>
  <si>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</si>
  <si>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</si>
  <si>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</si>
  <si>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</si>
  <si>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</si>
  <si>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</si>
  <si>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</si>
  <si>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</si>
  <si>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</si>
  <si>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</si>
  <si>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</si>
  <si>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</si>
  <si>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</si>
  <si>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</si>
  <si>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</si>
  <si>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</si>
  <si>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</si>
  <si>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</si>
  <si>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</si>
  <si>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</si>
  <si>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</si>
  <si>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</si>
  <si>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</si>
  <si>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</si>
  <si>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</si>
  <si>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</si>
  <si>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</si>
  <si>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</si>
  <si>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</si>
  <si>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</si>
  <si>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</si>
  <si>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</si>
  <si>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</si>
  <si>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</si>
  <si>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</si>
  <si>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</si>
  <si>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</si>
  <si>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</si>
  <si>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</si>
  <si>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</si>
  <si>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</si>
  <si>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</si>
  <si>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</si>
  <si>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</si>
  <si>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</si>
  <si>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</si>
  <si>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</si>
  <si>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</si>
  <si>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</si>
  <si>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</si>
  <si>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</si>
  <si>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</si>
  <si>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</si>
  <si>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</si>
  <si>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</si>
  <si>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</si>
  <si>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</si>
  <si>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</si>
  <si>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</si>
  <si>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</si>
  <si>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</si>
  <si>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</si>
  <si>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</si>
  <si>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</si>
  <si>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</si>
  <si>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</si>
  <si>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</si>
  <si>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</si>
  <si>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</si>
  <si>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</si>
  <si>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</si>
  <si>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</si>
  <si>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</si>
  <si>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</si>
  <si>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</si>
  <si>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</si>
  <si>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</si>
  <si>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</si>
  <si>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</si>
  <si>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</si>
  <si>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</si>
  <si>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</si>
  <si>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</si>
  <si>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</si>
  <si>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</si>
  <si>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</si>
  <si>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</si>
  <si>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</si>
  <si>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</si>
  <si>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</si>
  <si>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</si>
  <si>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</si>
  <si>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</si>
  <si>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</si>
  <si>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</si>
  <si>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</si>
  <si>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</si>
  <si>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</si>
  <si>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</si>
  <si>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</si>
  <si>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</si>
  <si>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</si>
  <si>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</si>
  <si>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</si>
  <si>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</si>
  <si>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</si>
  <si>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</si>
  <si>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</si>
  <si>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</si>
  <si>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</si>
  <si>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</si>
  <si>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</si>
  <si>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</si>
  <si>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</si>
  <si>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</si>
  <si>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</si>
  <si>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</si>
  <si>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</si>
  <si>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</si>
  <si>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</si>
  <si>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</si>
  <si>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</si>
  <si>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</si>
  <si>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</si>
  <si>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</si>
  <si>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</si>
  <si>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</si>
  <si>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</si>
  <si>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</si>
  <si>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</si>
  <si>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</si>
  <si>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</si>
  <si>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</si>
  <si>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</si>
  <si>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</si>
  <si>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</si>
  <si>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</si>
  <si>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</si>
  <si>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</si>
  <si>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</si>
  <si>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</si>
  <si>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</si>
  <si>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</si>
  <si>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</si>
  <si>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</si>
  <si>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</si>
  <si>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</si>
  <si>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</si>
  <si>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</si>
  <si>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</si>
  <si>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</si>
  <si>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</si>
  <si>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</si>
  <si>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</si>
  <si>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</si>
  <si>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</si>
  <si>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</si>
  <si>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</si>
  <si>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</si>
  <si>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</si>
  <si>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</si>
  <si>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</si>
  <si>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</si>
  <si>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</si>
  <si>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</si>
  <si>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</si>
  <si>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</si>
  <si>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</si>
  <si>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</si>
  <si>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</si>
  <si>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</si>
  <si>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</si>
  <si>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</si>
  <si>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</si>
  <si>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</si>
  <si>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</si>
  <si>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</si>
  <si>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</si>
  <si>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</si>
  <si>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</si>
  <si>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</si>
  <si>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</si>
  <si>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</si>
  <si>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</si>
  <si>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</si>
  <si>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</si>
  <si>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</si>
  <si>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</si>
  <si>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</si>
  <si>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</si>
  <si>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</si>
  <si>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</si>
  <si>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</si>
  <si>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</si>
  <si>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</si>
  <si>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</si>
  <si>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</si>
  <si>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</si>
  <si>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</si>
  <si>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</si>
  <si>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</si>
  <si>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</si>
  <si>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</si>
  <si>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</si>
  <si>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</si>
  <si>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</si>
  <si>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</si>
  <si>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</si>
  <si>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</si>
  <si>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</si>
  <si>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</si>
  <si>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</si>
  <si>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</si>
  <si>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</si>
  <si>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</si>
  <si>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</si>
  <si>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</si>
  <si>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</si>
  <si>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</si>
  <si>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</si>
  <si>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</si>
  <si>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</si>
  <si>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</si>
  <si>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</si>
  <si>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</si>
  <si>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</si>
  <si>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</si>
  <si>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</si>
  <si>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</si>
  <si>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</si>
  <si>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</si>
  <si>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</si>
  <si>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</si>
  <si>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</si>
  <si>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</si>
  <si>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</si>
  <si>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</si>
  <si>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</si>
  <si>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</si>
  <si>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</si>
  <si>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</si>
  <si>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</si>
  <si>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</si>
  <si>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</si>
  <si>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</si>
  <si>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</si>
  <si>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</si>
  <si>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</si>
  <si>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</si>
  <si>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</si>
  <si>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</si>
  <si>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</si>
  <si>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</si>
  <si>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</si>
  <si>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</si>
  <si>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</si>
  <si>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</si>
  <si>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</si>
  <si>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</si>
  <si>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</si>
  <si>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</si>
  <si>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</si>
  <si>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</si>
  <si>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</si>
  <si>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</si>
  <si>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</si>
  <si>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</si>
  <si>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</si>
  <si>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</si>
  <si>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</si>
  <si>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</si>
  <si>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</si>
  <si>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</si>
  <si>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</si>
  <si>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</si>
  <si>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</si>
  <si>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</si>
  <si>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</si>
  <si>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</si>
  <si>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</si>
  <si>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</si>
  <si>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</si>
  <si>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</si>
  <si>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</si>
  <si>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</si>
  <si>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</si>
  <si>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</si>
  <si>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</si>
  <si>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</si>
  <si>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</si>
  <si>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</si>
  <si>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</si>
  <si>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</si>
  <si>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</si>
  <si>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</si>
  <si>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</si>
  <si>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</si>
  <si>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</si>
  <si>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</si>
  <si>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</si>
  <si>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</si>
  <si>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</si>
  <si>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</si>
  <si>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</si>
  <si>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</si>
  <si>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</si>
  <si>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</si>
  <si>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</si>
  <si>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</si>
  <si>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</si>
  <si>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</si>
  <si>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</si>
  <si>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</si>
  <si>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</si>
  <si>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</si>
  <si>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</si>
  <si>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</si>
  <si>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</si>
  <si>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</si>
  <si>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</si>
  <si>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</si>
  <si>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</si>
  <si>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</si>
  <si>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</si>
  <si>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</si>
  <si>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</si>
  <si>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</si>
  <si>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</si>
  <si>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</si>
  <si>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</si>
  <si>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</si>
  <si>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</si>
  <si>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</si>
  <si>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</si>
  <si>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</si>
  <si>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</si>
  <si>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</si>
  <si>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</si>
  <si>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</si>
  <si>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</si>
  <si>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</si>
  <si>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</si>
  <si>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</si>
  <si>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</si>
  <si>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</si>
  <si>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</si>
  <si>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</si>
  <si>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</si>
  <si>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</si>
  <si>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</si>
  <si>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</si>
  <si>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</si>
  <si>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</si>
  <si>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</si>
  <si>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</si>
  <si>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</si>
  <si>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</si>
  <si>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</si>
  <si>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</si>
  <si>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</si>
  <si>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</si>
  <si>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</si>
  <si>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</si>
  <si>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</si>
  <si>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</si>
  <si>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</si>
  <si>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</si>
  <si>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</si>
  <si>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</si>
  <si>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</si>
  <si>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</si>
  <si>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</si>
  <si>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</si>
  <si>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</si>
  <si>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</si>
  <si>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</si>
  <si>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</si>
  <si>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</si>
  <si>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</si>
  <si>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</si>
  <si>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</si>
  <si>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</si>
  <si>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</si>
  <si>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</si>
  <si>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</si>
  <si>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</si>
  <si>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</si>
  <si>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</si>
  <si>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</si>
  <si>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</si>
  <si>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</si>
  <si>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</si>
  <si>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</si>
  <si>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</si>
  <si>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</si>
  <si>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</si>
  <si>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</si>
  <si>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</si>
  <si>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</si>
  <si>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</si>
  <si>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</si>
  <si>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</si>
  <si>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</si>
  <si>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</si>
  <si>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</si>
  <si>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</si>
  <si>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</si>
  <si>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</si>
  <si>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</si>
  <si>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</si>
  <si>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</si>
  <si>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</si>
  <si>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</si>
  <si>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</si>
  <si>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</si>
  <si>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</si>
  <si>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</si>
  <si>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</si>
  <si>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</si>
  <si>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</si>
  <si>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</si>
  <si>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</si>
  <si>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</si>
  <si>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</si>
  <si>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</si>
  <si>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</si>
  <si>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</si>
  <si>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</si>
  <si>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</si>
  <si>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</si>
  <si>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</si>
  <si>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</si>
  <si>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</si>
  <si>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</si>
  <si>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</si>
  <si>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</si>
  <si>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</si>
  <si>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</si>
  <si>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</si>
  <si>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</si>
  <si>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</si>
  <si>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</si>
  <si>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</si>
  <si>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</si>
  <si>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</si>
  <si>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</si>
  <si>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</si>
  <si>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</si>
  <si>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</si>
  <si>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</si>
  <si>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</si>
  <si>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</si>
  <si>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</si>
  <si>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</si>
  <si>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</si>
  <si>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</si>
  <si>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</si>
  <si>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</si>
  <si>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</si>
  <si>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</si>
  <si>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</si>
  <si>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</si>
  <si>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</si>
  <si>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</si>
  <si>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</si>
  <si>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</si>
  <si>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</si>
  <si>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</si>
  <si>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</si>
  <si>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</si>
  <si>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</si>
  <si>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</si>
  <si>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</si>
  <si>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</si>
  <si>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</si>
  <si>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</si>
  <si>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</si>
  <si>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</si>
  <si>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</si>
  <si>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</si>
  <si>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</si>
  <si>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</si>
  <si>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</si>
  <si>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</si>
  <si>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</si>
  <si>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</si>
  <si>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</si>
  <si>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</si>
  <si>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</si>
  <si>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</si>
  <si>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</si>
  <si>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</si>
  <si>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</si>
  <si>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</si>
  <si>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</si>
  <si>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</si>
  <si>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</si>
  <si>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</si>
  <si>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</si>
  <si>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</si>
  <si>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</si>
  <si>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</si>
  <si>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</si>
  <si>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</si>
  <si>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</si>
  <si>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</si>
  <si>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</si>
  <si>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</si>
  <si>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</si>
  <si>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</si>
  <si>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</si>
  <si>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</si>
  <si>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</si>
  <si>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</si>
  <si>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</si>
  <si>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</si>
  <si>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</si>
  <si>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</si>
  <si>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</si>
  <si>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</si>
  <si>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</si>
  <si>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</si>
  <si>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</si>
  <si>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</si>
  <si>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</si>
  <si>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</si>
  <si>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</si>
  <si>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</si>
  <si>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</si>
  <si>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</si>
  <si>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</si>
  <si>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</si>
  <si>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</si>
  <si>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</si>
  <si>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</si>
  <si>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</si>
  <si>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</si>
  <si>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</si>
  <si>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</si>
  <si>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</si>
  <si>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</si>
  <si>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</si>
  <si>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</si>
  <si>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</si>
  <si>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</si>
  <si>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</si>
  <si>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</si>
  <si>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</si>
  <si>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</si>
  <si>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</si>
  <si>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</si>
  <si>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</si>
  <si>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</si>
  <si>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</si>
  <si>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</si>
  <si>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</si>
  <si>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</si>
  <si>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</si>
  <si>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</si>
  <si>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</si>
  <si>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</si>
  <si>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</si>
  <si>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</si>
  <si>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</si>
  <si>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</si>
  <si>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</si>
  <si>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</si>
  <si>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</si>
  <si>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</si>
  <si>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</si>
  <si>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</si>
  <si>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</si>
  <si>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</si>
  <si>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</si>
  <si>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</si>
  <si>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</si>
  <si>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</si>
  <si>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</si>
  <si>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</si>
  <si>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</si>
  <si>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</si>
  <si>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</si>
  <si>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</si>
  <si>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</si>
  <si>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</si>
  <si>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</si>
  <si>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</si>
  <si>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</si>
  <si>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</si>
  <si>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</si>
  <si>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</si>
  <si>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</si>
  <si>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</si>
  <si>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</si>
  <si>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</si>
  <si>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</si>
  <si>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</si>
  <si>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</si>
  <si>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</si>
  <si>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</si>
  <si>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</si>
  <si>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</si>
  <si>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</si>
  <si>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</si>
  <si>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</si>
  <si>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</si>
  <si>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</si>
  <si>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</si>
  <si>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</si>
  <si>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</si>
  <si>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</si>
  <si>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</si>
  <si>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</si>
  <si>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</si>
  <si>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</si>
  <si>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</si>
  <si>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</si>
  <si>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</si>
  <si>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</si>
  <si>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</si>
  <si>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</si>
  <si>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</si>
  <si>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</si>
  <si>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</si>
  <si>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</si>
  <si>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</si>
  <si>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</si>
  <si>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</si>
  <si>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</si>
  <si>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</si>
  <si>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</si>
  <si>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</si>
  <si>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</si>
  <si>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</si>
  <si>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</si>
  <si>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</si>
  <si>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</si>
  <si>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</si>
  <si>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</si>
  <si>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</si>
  <si>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</si>
  <si>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</si>
  <si>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</si>
  <si>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</si>
  <si>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</si>
  <si>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</si>
  <si>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</si>
  <si>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</si>
  <si>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</si>
  <si>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</si>
  <si>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</si>
  <si>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</si>
  <si>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</si>
  <si>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</si>
  <si>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</si>
  <si>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</si>
  <si>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</si>
  <si>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</si>
  <si>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</si>
  <si>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</si>
  <si>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</si>
  <si>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</si>
  <si>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</si>
  <si>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</si>
  <si>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</si>
  <si>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</si>
  <si>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</si>
  <si>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</si>
  <si>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</si>
  <si>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</si>
  <si>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</si>
  <si>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</si>
  <si>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</si>
  <si>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</si>
  <si>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</si>
  <si>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</si>
  <si>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</si>
  <si>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</si>
  <si>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</si>
  <si>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</si>
  <si>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</si>
  <si>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</si>
  <si>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</si>
  <si>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</si>
  <si>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</si>
  <si>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</si>
  <si>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</si>
  <si>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</si>
  <si>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</si>
  <si>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</si>
  <si>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</si>
  <si>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</si>
  <si>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</si>
  <si>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</si>
  <si>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</si>
  <si>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</si>
  <si>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</si>
  <si>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</si>
  <si>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</si>
  <si>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</si>
  <si>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</si>
  <si>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</si>
  <si>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</si>
  <si>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</si>
  <si>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</si>
  <si>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</si>
  <si>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</si>
  <si>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</si>
  <si>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</si>
  <si>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</si>
  <si>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</si>
  <si>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</si>
  <si>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</si>
  <si>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</si>
  <si>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</si>
  <si>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</si>
  <si>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</si>
  <si>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</si>
  <si>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</si>
  <si>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</si>
  <si>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</si>
  <si>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</si>
  <si>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</si>
  <si>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</si>
  <si>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</si>
  <si>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</si>
  <si>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</si>
  <si>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</si>
  <si>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</si>
  <si>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</si>
  <si>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</si>
  <si>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</si>
  <si>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</si>
  <si>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</si>
  <si>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</si>
  <si>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</si>
  <si>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</si>
  <si>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</si>
  <si>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</si>
  <si>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</si>
  <si>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</si>
  <si>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</si>
  <si>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</si>
  <si>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</si>
  <si>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</si>
  <si>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</si>
  <si>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</si>
  <si>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</si>
  <si>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</si>
  <si>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</si>
  <si>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</si>
  <si>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</si>
  <si>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</si>
  <si>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</si>
  <si>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</si>
  <si>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</si>
  <si>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</si>
  <si>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</si>
  <si>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</si>
  <si>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</si>
  <si>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</si>
  <si>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</si>
  <si>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</si>
  <si>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</si>
  <si>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</si>
  <si>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</si>
  <si>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</si>
  <si>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</si>
  <si>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</si>
  <si>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</si>
  <si>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</si>
  <si>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</si>
  <si>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</si>
  <si>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</si>
  <si>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</si>
  <si>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</si>
  <si>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</si>
  <si>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</si>
  <si>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</si>
  <si>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</si>
  <si>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</si>
  <si>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</si>
  <si>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</si>
  <si>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</si>
  <si>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</si>
  <si>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</si>
  <si>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</si>
  <si>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</si>
  <si>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</si>
  <si>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</si>
  <si>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</si>
  <si>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</si>
  <si>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</si>
  <si>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</si>
  <si>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</si>
  <si>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</si>
  <si>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</si>
  <si>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</si>
  <si>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</si>
  <si>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</si>
  <si>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</si>
  <si>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</si>
  <si>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</si>
  <si>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</si>
  <si>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</si>
  <si>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</si>
  <si>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</si>
  <si>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</si>
  <si>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</si>
  <si>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</si>
  <si>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</si>
  <si>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</si>
  <si>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</si>
  <si>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</si>
  <si>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</si>
  <si>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</si>
  <si>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</si>
  <si>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</si>
  <si>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</si>
  <si>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</si>
  <si>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</si>
  <si>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</si>
  <si>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</si>
  <si>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</si>
  <si>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</si>
  <si>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</si>
  <si>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</si>
  <si>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</si>
  <si>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</si>
  <si>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</si>
  <si>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</si>
  <si>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</si>
  <si>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</si>
  <si>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</si>
  <si>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</si>
  <si>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</si>
  <si>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</si>
  <si>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</si>
  <si>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</si>
  <si>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</si>
  <si>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</si>
  <si>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</si>
  <si>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</si>
  <si>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</si>
  <si>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</si>
  <si>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</si>
  <si>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</si>
  <si>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</si>
  <si>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</si>
  <si>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</si>
  <si>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</si>
  <si>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</si>
  <si>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</si>
  <si>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</si>
  <si>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</si>
  <si>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</si>
  <si>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</si>
  <si>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</si>
  <si>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</si>
  <si>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</si>
  <si>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</si>
  <si>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</si>
  <si>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</si>
  <si>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</si>
  <si>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</si>
  <si>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</si>
  <si>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</si>
  <si>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</si>
  <si>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</si>
  <si>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</si>
  <si>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</si>
  <si>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</si>
  <si>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</si>
  <si>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</si>
  <si>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</si>
  <si>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</si>
  <si>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</si>
  <si>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</si>
  <si>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</si>
  <si>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</si>
  <si>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</si>
  <si>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</si>
  <si>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</si>
  <si>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</si>
  <si>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</si>
  <si>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</si>
  <si>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</si>
  <si>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</si>
  <si>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</si>
  <si>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</si>
  <si>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</si>
  <si>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</si>
  <si>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</si>
  <si>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</si>
  <si>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</si>
  <si>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</si>
  <si>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</si>
  <si>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</si>
  <si>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</si>
  <si>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</si>
  <si>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</si>
  <si>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</si>
  <si>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</si>
  <si>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</si>
  <si>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</si>
  <si>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</si>
  <si>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</si>
  <si>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</si>
  <si>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</si>
  <si>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</si>
  <si>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</si>
  <si>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</si>
  <si>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</si>
  <si>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</si>
  <si>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</si>
  <si>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</si>
  <si>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</si>
  <si>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</si>
  <si>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</si>
  <si>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</si>
  <si>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</si>
  <si>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</si>
  <si>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</si>
  <si>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</si>
  <si>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</si>
  <si>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</si>
  <si>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</si>
  <si>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</si>
  <si>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</si>
  <si>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</si>
  <si>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</si>
  <si>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</si>
  <si>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</si>
  <si>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</si>
  <si>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</si>
  <si>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</si>
  <si>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</si>
  <si>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</si>
  <si>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</si>
  <si>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</si>
  <si>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</si>
  <si>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</si>
  <si>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</si>
  <si>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</si>
  <si>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</si>
  <si>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</si>
  <si>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</si>
  <si>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</si>
  <si>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</si>
  <si>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</si>
  <si>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</si>
  <si>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</si>
  <si>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</si>
  <si>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</si>
  <si>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</si>
  <si>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</si>
  <si>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</si>
  <si>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</si>
  <si>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</si>
  <si>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</si>
  <si>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</si>
  <si>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</si>
  <si>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</si>
  <si>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</si>
  <si>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</si>
  <si>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</si>
  <si>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</si>
  <si>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</si>
  <si>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</si>
  <si>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</si>
  <si>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</si>
  <si>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</si>
  <si>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</si>
  <si>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</si>
  <si>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</si>
  <si>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</si>
  <si>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</si>
  <si>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</si>
  <si>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</si>
  <si>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</si>
  <si>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</si>
  <si>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</si>
  <si>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</si>
  <si>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</si>
  <si>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</si>
  <si>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</si>
  <si>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</si>
  <si>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</si>
  <si>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</si>
  <si>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</si>
  <si>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</si>
  <si>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</si>
  <si>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</si>
  <si>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</si>
  <si>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</si>
  <si>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</si>
  <si>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</si>
  <si>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</si>
  <si>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</si>
  <si>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</si>
  <si>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</si>
  <si>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</si>
  <si>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</si>
  <si>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</si>
  <si>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</si>
  <si>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</si>
  <si>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</si>
  <si>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</si>
  <si>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</si>
  <si>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</si>
  <si>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</si>
  <si>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</si>
  <si>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</si>
  <si>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</si>
  <si>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</si>
  <si>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</si>
  <si>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</si>
  <si>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</si>
  <si>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</si>
  <si>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</si>
  <si>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</si>
  <si>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</si>
  <si>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</si>
  <si>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</si>
  <si>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</si>
  <si>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</si>
  <si>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</si>
  <si>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</si>
  <si>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</si>
  <si>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</si>
  <si>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</si>
  <si>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</si>
  <si>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</si>
  <si>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</si>
  <si>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</si>
  <si>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</si>
  <si>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</si>
  <si>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</si>
  <si>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</si>
  <si>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</si>
  <si>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</si>
  <si>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</si>
  <si>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</si>
  <si>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</si>
  <si>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</si>
  <si>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</si>
  <si>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</si>
  <si>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</si>
  <si>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</si>
  <si>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</si>
  <si>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</si>
  <si>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</si>
  <si>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</si>
  <si>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</si>
  <si>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</si>
  <si>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</si>
  <si>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</si>
  <si>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</si>
  <si>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</si>
  <si>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</si>
  <si>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</si>
  <si>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</si>
  <si>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</si>
  <si>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</si>
  <si>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</si>
  <si>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</si>
  <si>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</si>
  <si>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</si>
  <si>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</si>
  <si>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</si>
  <si>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</si>
  <si>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</si>
  <si>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</si>
  <si>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</si>
  <si>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</si>
  <si>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</si>
  <si>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</si>
  <si>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</si>
  <si>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</si>
  <si>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</si>
  <si>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</si>
  <si>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</si>
  <si>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</si>
  <si>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</si>
  <si>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</si>
  <si>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</si>
  <si>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</si>
  <si>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</si>
  <si>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</si>
  <si>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</si>
  <si>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</si>
  <si>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</si>
  <si>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</si>
  <si>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</si>
  <si>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</si>
  <si>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</si>
  <si>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</si>
  <si>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</si>
  <si>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</si>
  <si>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</si>
  <si>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</si>
  <si>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</si>
  <si>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</si>
  <si>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</si>
  <si>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</si>
  <si>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</si>
  <si>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</si>
  <si>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</si>
  <si>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</si>
  <si>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</si>
  <si>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</si>
  <si>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</si>
  <si>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</si>
  <si>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</si>
  <si>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</si>
  <si>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</si>
  <si>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</si>
  <si>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</si>
  <si>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</si>
  <si>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</si>
  <si>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</si>
  <si>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</si>
  <si>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</si>
  <si>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</si>
  <si>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</si>
  <si>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</si>
  <si>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</si>
  <si>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</si>
  <si>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</si>
  <si>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</si>
  <si>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</si>
  <si>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</si>
  <si>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</si>
  <si>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</si>
  <si>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</si>
  <si>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</si>
  <si>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</si>
  <si>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</si>
  <si>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</si>
  <si>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</si>
  <si>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</si>
  <si>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</si>
  <si>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</si>
  <si>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</si>
  <si>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</si>
  <si>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</si>
  <si>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</si>
  <si>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</si>
  <si>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</si>
  <si>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</si>
  <si>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</si>
  <si>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</si>
  <si>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</si>
  <si>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</si>
  <si>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</si>
  <si>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</si>
  <si>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</si>
  <si>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</si>
  <si>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</si>
  <si>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</si>
  <si>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</si>
  <si>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</si>
  <si>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</si>
  <si>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</si>
  <si>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</si>
  <si>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</si>
  <si>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</si>
  <si>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</si>
  <si>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</si>
  <si>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</si>
  <si>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</si>
  <si>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</si>
  <si>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</si>
  <si>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</si>
  <si>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</si>
  <si>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</si>
  <si>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</si>
  <si>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</si>
  <si>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</si>
  <si>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</si>
  <si>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</si>
  <si>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</si>
  <si>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</si>
  <si>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</si>
  <si>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</si>
  <si>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</si>
  <si>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</si>
  <si>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</si>
  <si>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</si>
  <si>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</si>
  <si>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</si>
  <si>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</si>
  <si>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</si>
  <si>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</si>
  <si>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</si>
  <si>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</si>
  <si>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</si>
  <si>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</si>
  <si>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</si>
  <si>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</si>
  <si>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</si>
  <si>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</si>
  <si>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</si>
  <si>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</si>
  <si>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</si>
  <si>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</si>
  <si>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</si>
  <si>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</si>
  <si>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</si>
  <si>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</si>
  <si>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</si>
  <si>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</si>
  <si>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</si>
  <si>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</si>
  <si>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</si>
  <si>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</si>
  <si>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</si>
  <si>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</si>
  <si>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</si>
  <si>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</si>
  <si>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</si>
  <si>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</si>
  <si>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</si>
  <si>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</si>
  <si>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</si>
  <si>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</si>
  <si>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</si>
  <si>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</si>
  <si>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</si>
  <si>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</si>
  <si>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</si>
  <si>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</si>
  <si>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</si>
  <si>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</si>
  <si>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</si>
  <si>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</si>
  <si>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</si>
  <si>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</si>
  <si>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</si>
  <si>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</si>
  <si>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</si>
  <si>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</si>
  <si>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</si>
  <si>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</si>
  <si>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</si>
  <si>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</si>
  <si>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</si>
  <si>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</si>
  <si>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</si>
  <si>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</si>
  <si>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</si>
  <si>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</si>
  <si>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</si>
  <si>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</si>
  <si>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</si>
  <si>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</si>
  <si>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</si>
  <si>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</si>
  <si>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</si>
  <si>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</si>
  <si>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</si>
  <si>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</si>
  <si>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</si>
  <si>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</si>
  <si>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</si>
  <si>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</si>
  <si>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</si>
  <si>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</si>
  <si>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</si>
  <si>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</si>
  <si>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</si>
  <si>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</si>
  <si>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</si>
  <si>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</si>
  <si>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</si>
  <si>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</si>
  <si>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</si>
  <si>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</si>
  <si>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</si>
  <si>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</si>
  <si>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</si>
  <si>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</si>
  <si>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</si>
  <si>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</si>
  <si>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</si>
  <si>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</si>
  <si>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</si>
  <si>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</si>
  <si>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</si>
  <si>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</si>
  <si>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</si>
  <si>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</si>
  <si>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</si>
  <si>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</si>
  <si>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</si>
  <si>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</si>
  <si>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</si>
  <si>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</si>
  <si>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</si>
  <si>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</si>
  <si>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</si>
  <si>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</si>
  <si>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</si>
  <si>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</si>
  <si>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</si>
  <si>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</si>
  <si>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</si>
  <si>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</si>
  <si>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</si>
  <si>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</si>
  <si>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</si>
  <si>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</si>
  <si>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</si>
  <si>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</si>
  <si>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</si>
  <si>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</si>
  <si>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</si>
  <si>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</si>
  <si>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</si>
  <si>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</si>
  <si>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</si>
  <si>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</si>
  <si>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</si>
  <si>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</si>
  <si>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</si>
  <si>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</si>
  <si>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</si>
  <si>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</si>
  <si>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</si>
  <si>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</si>
  <si>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</si>
  <si>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</si>
  <si>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</si>
  <si>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</si>
  <si>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</si>
  <si>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</si>
  <si>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</si>
  <si>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</si>
  <si>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</si>
  <si>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</si>
  <si>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</si>
  <si>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</si>
  <si>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</si>
  <si>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</si>
  <si>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</si>
  <si>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</si>
  <si>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</si>
  <si>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</si>
  <si>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</si>
  <si>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</si>
  <si>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</si>
  <si>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</si>
  <si>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</si>
  <si>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</si>
  <si>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</si>
  <si>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</si>
  <si>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</si>
  <si>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</si>
  <si>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</si>
  <si>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</si>
  <si>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</si>
  <si>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</si>
  <si>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</si>
  <si>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</si>
  <si>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</si>
  <si>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</si>
  <si>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</si>
  <si>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</si>
  <si>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</si>
  <si>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</si>
  <si>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</si>
  <si>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</si>
  <si>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</si>
  <si>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</si>
  <si>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</si>
  <si>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</si>
  <si>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</si>
  <si>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</si>
  <si>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</si>
  <si>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</si>
  <si>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</si>
  <si>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</si>
  <si>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</si>
  <si>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</si>
  <si>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</si>
  <si>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</si>
  <si>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</si>
  <si>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</si>
  <si>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</si>
  <si>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</si>
  <si>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</si>
  <si>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</si>
  <si>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</si>
  <si>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</si>
  <si>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</si>
  <si>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</si>
  <si>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</si>
  <si>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</si>
  <si>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</si>
  <si>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</si>
  <si>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</si>
  <si>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</si>
  <si>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</si>
  <si>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</si>
  <si>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</si>
  <si>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</si>
  <si>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</si>
  <si>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</si>
  <si>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</si>
  <si>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</si>
  <si>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</si>
  <si>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</si>
  <si>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</si>
  <si>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</si>
  <si>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</si>
  <si>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</si>
  <si>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</si>
  <si>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</si>
  <si>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</si>
  <si>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</si>
  <si>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</si>
  <si>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</si>
  <si>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</si>
  <si>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</si>
  <si>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</si>
  <si>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</si>
  <si>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</si>
  <si>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</si>
  <si>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</si>
  <si>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</si>
  <si>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</si>
  <si>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</si>
  <si>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</si>
  <si>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</si>
  <si>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</si>
  <si>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</si>
  <si>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</si>
  <si>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</si>
  <si>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</si>
  <si>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</si>
  <si>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</si>
  <si>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</si>
  <si>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</si>
  <si>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</si>
  <si>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</si>
  <si>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</si>
  <si>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</si>
  <si>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</si>
  <si>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</si>
  <si>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</si>
  <si>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</si>
  <si>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</si>
  <si>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</si>
  <si>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</si>
  <si>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</si>
  <si>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</si>
  <si>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</si>
  <si>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</si>
  <si>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</si>
  <si>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</si>
  <si>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</si>
  <si>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</si>
  <si>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</si>
  <si>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</si>
  <si>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</si>
  <si>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</si>
  <si>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</si>
  <si>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</si>
  <si>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</si>
  <si>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</si>
  <si>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</si>
  <si>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</si>
  <si>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</si>
  <si>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</si>
  <si>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</si>
  <si>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</si>
  <si>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</si>
  <si>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</si>
  <si>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</si>
  <si>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</si>
  <si>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</si>
  <si>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</si>
  <si>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</si>
  <si>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</si>
  <si>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</si>
  <si>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</si>
  <si>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</si>
  <si>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</si>
  <si>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</si>
  <si>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</si>
  <si>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</si>
  <si>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</si>
  <si>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</si>
  <si>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</si>
  <si>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</si>
  <si>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</si>
  <si>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</si>
  <si>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</si>
  <si>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</si>
  <si>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</si>
  <si>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</si>
  <si>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</si>
  <si>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</si>
  <si>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</si>
  <si>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</si>
  <si>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</si>
  <si>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</si>
  <si>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</si>
  <si>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</si>
  <si>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</si>
  <si>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</si>
  <si>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</si>
  <si>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</si>
  <si>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</si>
  <si>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</si>
  <si>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</si>
  <si>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</si>
  <si>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</si>
  <si>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</si>
  <si>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</si>
  <si>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</si>
  <si>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</si>
  <si>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</si>
  <si>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</si>
  <si>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</si>
  <si>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</si>
  <si>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</si>
  <si>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</si>
  <si>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</si>
  <si>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</si>
  <si>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</si>
  <si>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</si>
  <si>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</si>
  <si>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</si>
  <si>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</si>
  <si>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</si>
  <si>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</si>
  <si>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</si>
  <si>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</si>
  <si>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</si>
  <si>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</si>
  <si>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</si>
  <si>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</si>
  <si>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</si>
  <si>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</si>
  <si>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</si>
  <si>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</si>
  <si>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</si>
  <si>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</si>
  <si>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</si>
  <si>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</si>
  <si>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</si>
  <si>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</si>
  <si>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</si>
  <si>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</si>
  <si>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</si>
  <si>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</si>
  <si>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</si>
  <si>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</si>
  <si>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</si>
  <si>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</si>
  <si>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</si>
  <si>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</si>
  <si>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</si>
  <si>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</si>
  <si>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</si>
  <si>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</si>
  <si>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</si>
  <si>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</si>
  <si>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</si>
  <si>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</si>
  <si>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</si>
  <si>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</si>
  <si>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</si>
  <si>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</si>
  <si>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</si>
  <si>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</si>
  <si>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</si>
  <si>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</si>
  <si>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</si>
  <si>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</si>
  <si>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</si>
  <si>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</si>
  <si>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</si>
  <si>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</si>
  <si>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</si>
  <si>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</si>
  <si>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</si>
  <si>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</si>
  <si>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</si>
  <si>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</si>
  <si>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</si>
  <si>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</si>
  <si>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</si>
  <si>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</si>
  <si>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</si>
  <si>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</si>
  <si>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</si>
  <si>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</si>
  <si>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</si>
  <si>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</si>
  <si>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</si>
  <si>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</si>
  <si>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</si>
  <si>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</si>
  <si>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</si>
  <si>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</si>
  <si>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</si>
  <si>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</si>
  <si>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</si>
  <si>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</si>
  <si>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</si>
  <si>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</si>
  <si>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</si>
  <si>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</si>
  <si>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</si>
  <si>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</si>
  <si>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</si>
  <si>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</si>
  <si>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</si>
  <si>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</si>
  <si>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</si>
  <si>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</si>
  <si>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</si>
  <si>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</si>
  <si>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</si>
  <si>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</si>
  <si>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</si>
  <si>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</si>
  <si>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</si>
  <si>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</si>
  <si>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</si>
  <si>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</si>
  <si>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</si>
  <si>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</si>
  <si>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</si>
  <si>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</si>
  <si>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</si>
  <si>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</si>
  <si>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</si>
  <si>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</si>
  <si>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</si>
  <si>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</si>
  <si>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</si>
  <si>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</si>
  <si>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</si>
  <si>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</si>
  <si>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</si>
  <si>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</si>
  <si>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</si>
  <si>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</si>
  <si>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</si>
  <si>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</si>
  <si>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</si>
  <si>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</si>
  <si>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</si>
  <si>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</si>
  <si>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</si>
  <si>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</si>
  <si>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</si>
  <si>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</si>
  <si>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</si>
  <si>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</si>
  <si>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</si>
  <si>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</si>
  <si>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</si>
  <si>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</si>
  <si>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</si>
  <si>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</si>
  <si>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</si>
  <si>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</si>
  <si>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</si>
  <si>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</si>
  <si>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</si>
  <si>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</si>
  <si>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</si>
  <si>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</si>
  <si>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</si>
  <si>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</si>
  <si>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</si>
  <si>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</si>
  <si>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</si>
  <si>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</si>
  <si>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</si>
  <si>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</si>
  <si>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</si>
  <si>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</si>
  <si>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</si>
  <si>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</si>
  <si>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</si>
  <si>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</si>
  <si>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</si>
  <si>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</si>
  <si>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</si>
  <si>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</si>
  <si>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</si>
  <si>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</si>
  <si>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</si>
  <si>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</si>
  <si>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</si>
  <si>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</si>
  <si>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</si>
  <si>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</si>
  <si>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</si>
  <si>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</si>
  <si>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</si>
  <si>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</si>
  <si>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</si>
  <si>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</si>
  <si>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</si>
  <si>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</si>
  <si>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</si>
  <si>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</si>
  <si>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</si>
  <si>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</si>
  <si>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</si>
  <si>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</si>
  <si>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</si>
  <si>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</si>
  <si>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</si>
  <si>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</si>
  <si>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</si>
  <si>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</si>
  <si>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</si>
  <si>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</si>
  <si>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</si>
  <si>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</si>
  <si>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</si>
  <si>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</si>
  <si>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</si>
  <si>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</si>
  <si>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</si>
  <si>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</si>
  <si>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</si>
  <si>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</si>
  <si>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</si>
  <si>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</si>
  <si>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</si>
  <si>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</si>
  <si>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</si>
  <si>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</si>
  <si>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</si>
  <si>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</si>
  <si>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</si>
  <si>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</si>
  <si>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</si>
  <si>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</si>
  <si>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</si>
  <si>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</si>
  <si>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</si>
  <si>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</si>
  <si>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</si>
  <si>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</si>
  <si>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</si>
  <si>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</si>
  <si>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</si>
  <si>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</si>
  <si>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</si>
  <si>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</si>
  <si>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</si>
  <si>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</si>
  <si>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</si>
  <si>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</si>
  <si>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</si>
  <si>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</si>
  <si>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</si>
  <si>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</si>
  <si>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</si>
  <si>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</si>
  <si>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</si>
  <si>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</si>
  <si>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</si>
  <si>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</si>
  <si>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</si>
  <si>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</si>
  <si>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</si>
  <si>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</si>
  <si>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</si>
  <si>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</si>
  <si>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</si>
  <si>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</si>
  <si>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</si>
  <si>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</si>
  <si>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</si>
  <si>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</si>
  <si>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</si>
  <si>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</si>
  <si>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</si>
  <si>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</si>
  <si>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</si>
  <si>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</si>
  <si>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</si>
  <si>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</si>
  <si>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</si>
  <si>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</si>
  <si>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</si>
  <si>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</si>
  <si>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</si>
  <si>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</si>
  <si>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</si>
  <si>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</si>
  <si>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</si>
  <si>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</si>
  <si>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</si>
  <si>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</si>
  <si>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</si>
  <si>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</si>
  <si>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</si>
  <si>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</si>
  <si>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</si>
  <si>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</si>
  <si>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</si>
  <si>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</si>
  <si>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</si>
  <si>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</si>
  <si>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</si>
  <si>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</si>
  <si>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</si>
  <si>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</si>
  <si>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</si>
  <si>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</si>
  <si>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</si>
  <si>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</si>
  <si>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</si>
  <si>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</si>
  <si>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</si>
  <si>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</si>
  <si>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</si>
  <si>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</si>
  <si>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</si>
  <si>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</si>
  <si>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</si>
  <si>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</si>
  <si>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</si>
  <si>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</si>
  <si>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</si>
  <si>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</si>
  <si>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</si>
  <si>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</si>
  <si>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</si>
  <si>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</si>
  <si>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</si>
  <si>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</si>
  <si>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</si>
  <si>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</si>
  <si>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</si>
  <si>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</si>
  <si>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</si>
  <si>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</si>
  <si>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</si>
  <si>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</si>
  <si>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</si>
  <si>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</si>
  <si>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</si>
  <si>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</si>
  <si>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</si>
  <si>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</si>
  <si>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</si>
  <si>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</si>
  <si>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</si>
  <si>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</si>
  <si>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</si>
  <si>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</si>
  <si>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</si>
  <si>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</si>
  <si>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</si>
  <si>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</si>
  <si>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</si>
  <si>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</si>
  <si>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</si>
  <si>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</si>
  <si>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</si>
  <si>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</si>
  <si>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</si>
  <si>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</si>
  <si>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</si>
  <si>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</si>
  <si>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</si>
  <si>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</si>
  <si>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</si>
  <si>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</si>
  <si>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</si>
  <si>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</si>
  <si>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</si>
  <si>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</si>
  <si>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</si>
  <si>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</si>
  <si>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</si>
  <si>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</si>
  <si>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</si>
  <si>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</si>
  <si>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</si>
  <si>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</si>
  <si>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</si>
  <si>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</si>
  <si>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</si>
  <si>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</si>
  <si>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</si>
  <si>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</si>
  <si>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</si>
  <si>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</si>
  <si>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</si>
  <si>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</si>
  <si>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</si>
  <si>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</si>
  <si>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</si>
  <si>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</si>
  <si>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</si>
  <si>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</si>
  <si>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</si>
  <si>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</si>
  <si>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</si>
  <si>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</si>
  <si>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</si>
  <si>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</si>
  <si>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</si>
  <si>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</si>
  <si>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</si>
  <si>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</si>
  <si>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</si>
  <si>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</si>
  <si>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</si>
  <si>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</si>
  <si>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</si>
  <si>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</si>
  <si>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</si>
  <si>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</si>
  <si>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</si>
  <si>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</si>
  <si>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</si>
  <si>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</si>
  <si>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</si>
  <si>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</si>
  <si>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</si>
  <si>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</si>
  <si>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</si>
  <si>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</si>
  <si>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</si>
  <si>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</si>
  <si>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</si>
  <si>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</si>
  <si>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</si>
  <si>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</si>
  <si>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</si>
  <si>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</si>
  <si>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</si>
  <si>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</si>
  <si>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</si>
  <si>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</si>
  <si>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</si>
  <si>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</si>
  <si>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</si>
  <si>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</si>
  <si>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</si>
  <si>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</si>
  <si>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</si>
  <si>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</si>
  <si>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</si>
  <si>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</si>
  <si>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</si>
  <si>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</si>
  <si>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</si>
  <si>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</si>
  <si>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</si>
  <si>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</si>
  <si>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</si>
  <si>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</si>
  <si>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</si>
  <si>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</si>
  <si>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</si>
  <si>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</si>
  <si>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</si>
  <si>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</si>
  <si>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</si>
  <si>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</si>
  <si>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</si>
  <si>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</si>
  <si>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</si>
  <si>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</si>
  <si>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</si>
  <si>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</si>
  <si>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</si>
  <si>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</si>
  <si>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</si>
  <si>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</si>
  <si>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</si>
  <si>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</si>
  <si>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</si>
  <si>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</si>
  <si>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</si>
  <si>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</si>
  <si>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</si>
  <si>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</si>
  <si>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</si>
  <si>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</si>
  <si>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</si>
  <si>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</si>
  <si>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</si>
  <si>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</si>
  <si>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</si>
  <si>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</si>
  <si>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</si>
  <si>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</si>
  <si>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</si>
  <si>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</si>
  <si>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</si>
  <si>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</si>
  <si>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</si>
  <si>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</si>
  <si>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</si>
  <si>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</si>
  <si>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</si>
  <si>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</si>
  <si>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</si>
  <si>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</si>
  <si>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</si>
  <si>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</si>
  <si>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</si>
  <si>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</si>
  <si>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</si>
  <si>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</si>
  <si>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</si>
  <si>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</si>
  <si>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</si>
  <si>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</si>
  <si>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</si>
  <si>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</si>
  <si>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</si>
  <si>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</si>
  <si>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</si>
  <si>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</si>
  <si>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</si>
  <si>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</si>
  <si>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</si>
  <si>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</si>
  <si>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</si>
  <si>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</si>
  <si>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</si>
  <si>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</si>
  <si>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</si>
  <si>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</si>
  <si>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</si>
  <si>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</si>
  <si>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</si>
  <si>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</si>
  <si>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</si>
  <si>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</si>
  <si>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</si>
  <si>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</si>
  <si>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</si>
  <si>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</si>
  <si>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</si>
  <si>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</si>
  <si>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</si>
  <si>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</si>
  <si>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</si>
  <si>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</si>
  <si>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</si>
  <si>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</si>
  <si>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</si>
  <si>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</si>
  <si>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</si>
  <si>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</si>
  <si>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</si>
  <si>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</si>
  <si>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</si>
  <si>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</si>
  <si>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</si>
  <si>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</si>
  <si>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</si>
  <si>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</si>
  <si>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</si>
  <si>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</si>
  <si>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</si>
  <si>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</si>
  <si>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</si>
  <si>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</si>
  <si>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</si>
  <si>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</si>
  <si>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</si>
  <si>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</si>
  <si>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</si>
  <si>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</si>
  <si>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</si>
  <si>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</si>
  <si>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</si>
  <si>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</si>
  <si>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</si>
  <si>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</si>
  <si>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</si>
  <si>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</si>
  <si>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</si>
  <si>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</si>
  <si>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</si>
  <si>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</si>
  <si>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</si>
  <si>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</si>
  <si>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</si>
  <si>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</si>
  <si>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</si>
  <si>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</si>
  <si>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</si>
  <si>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</si>
  <si>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</si>
  <si>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</si>
  <si>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</si>
  <si>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</si>
  <si>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</si>
  <si>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</si>
  <si>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</si>
  <si>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</si>
  <si>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</si>
  <si>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</si>
  <si>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</si>
  <si>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</si>
  <si>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</si>
  <si>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</si>
  <si>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</si>
  <si>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</si>
  <si>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</si>
  <si>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</si>
  <si>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</si>
  <si>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</si>
  <si>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</si>
  <si>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</si>
  <si>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</si>
  <si>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</si>
  <si>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</si>
  <si>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</si>
  <si>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</si>
  <si>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</si>
  <si>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</si>
  <si>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</si>
  <si>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</si>
  <si>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</si>
  <si>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</si>
  <si>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</si>
  <si>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</si>
  <si>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</si>
  <si>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</si>
  <si>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</si>
  <si>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</si>
  <si>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</si>
  <si>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</si>
  <si>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</si>
  <si>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</si>
  <si>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</si>
  <si>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</si>
  <si>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</si>
  <si>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</si>
  <si>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</si>
  <si>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</si>
  <si>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</si>
  <si>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</si>
  <si>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</si>
  <si>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</si>
  <si>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</si>
  <si>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</si>
  <si>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</si>
  <si>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</si>
  <si>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</si>
  <si>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</si>
  <si>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</si>
  <si>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</si>
  <si>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</si>
  <si>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</si>
  <si>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</si>
  <si>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</si>
  <si>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</si>
  <si>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</si>
  <si>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</si>
  <si>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</si>
  <si>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</si>
  <si>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</si>
  <si>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</si>
  <si>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</si>
  <si>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</si>
  <si>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</si>
  <si>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</si>
  <si>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</si>
  <si>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</si>
  <si>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</si>
  <si>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</si>
  <si>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</si>
  <si>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</si>
  <si>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</si>
  <si>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</si>
  <si>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</si>
  <si>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</si>
  <si>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</si>
  <si>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</si>
  <si>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</si>
  <si>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</si>
  <si>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</si>
  <si>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</si>
  <si>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</si>
  <si>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</si>
  <si>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</si>
  <si>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</si>
  <si>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</si>
  <si>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</si>
  <si>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</si>
  <si>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</si>
  <si>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</si>
  <si>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</si>
  <si>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</si>
  <si>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</si>
  <si>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</si>
  <si>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</si>
  <si>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</si>
  <si>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</si>
  <si>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</si>
  <si>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</si>
  <si>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</si>
  <si>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</si>
  <si>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</si>
  <si>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</si>
  <si>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</si>
  <si>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</si>
  <si>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</si>
  <si>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</si>
  <si>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</si>
  <si>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</si>
  <si>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</si>
  <si>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</si>
  <si>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</si>
  <si>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</si>
  <si>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</si>
  <si>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</si>
  <si>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</si>
  <si>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</si>
  <si>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</si>
  <si>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</si>
  <si>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</si>
  <si>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</si>
  <si>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</si>
  <si>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</si>
  <si>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</si>
  <si>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</si>
  <si>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</si>
  <si>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</si>
  <si>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</si>
  <si>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</si>
  <si>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</si>
  <si>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</si>
  <si>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</si>
  <si>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</si>
  <si>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</si>
  <si>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</si>
  <si>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</si>
  <si>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</si>
  <si>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</si>
  <si>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</si>
  <si>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</si>
  <si>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</si>
  <si>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</si>
  <si>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</si>
  <si>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</si>
  <si>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</si>
  <si>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</si>
  <si>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</si>
  <si>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</si>
  <si>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</si>
  <si>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</si>
  <si>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</si>
  <si>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</si>
  <si>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</si>
  <si>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</si>
  <si>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</si>
  <si>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</si>
  <si>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</si>
  <si>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</si>
  <si>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</si>
  <si>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</si>
  <si>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</si>
  <si>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</si>
  <si>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</si>
  <si>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</si>
  <si>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</si>
  <si>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</si>
  <si>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</si>
  <si>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</si>
  <si>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</si>
  <si>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</si>
  <si>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</si>
  <si>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</si>
  <si>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</si>
  <si>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</si>
  <si>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</si>
  <si>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</si>
  <si>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</si>
  <si>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</si>
  <si>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</si>
  <si>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</si>
  <si>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</si>
  <si>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</si>
  <si>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</si>
  <si>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</si>
  <si>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</si>
  <si>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</si>
  <si>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</si>
  <si>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</si>
  <si>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</si>
  <si>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</si>
  <si>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</si>
  <si>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</si>
  <si>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</si>
  <si>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</si>
  <si>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</si>
  <si>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</si>
  <si>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</si>
  <si>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</si>
  <si>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</si>
  <si>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</si>
  <si>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</si>
  <si>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</si>
  <si>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</si>
  <si>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</si>
  <si>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</si>
  <si>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</si>
  <si>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</si>
  <si>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</si>
  <si>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</si>
  <si>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</si>
  <si>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</si>
  <si>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</si>
  <si>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</si>
  <si>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</si>
  <si>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</si>
  <si>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</si>
  <si>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</si>
  <si>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</si>
  <si>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</si>
  <si>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</si>
  <si>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</si>
  <si>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</si>
  <si>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</si>
  <si>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</si>
  <si>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</si>
  <si>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</si>
  <si>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</si>
  <si>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</si>
  <si>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</si>
  <si>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</si>
  <si>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</si>
  <si>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</si>
  <si>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</si>
  <si>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</si>
  <si>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</si>
  <si>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</si>
  <si>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</si>
  <si>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</si>
  <si>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</si>
  <si>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</si>
  <si>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</si>
  <si>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</si>
  <si>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</si>
  <si>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</si>
  <si>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</si>
  <si>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</si>
  <si>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</si>
  <si>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</si>
  <si>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</si>
  <si>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</si>
  <si>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</si>
  <si>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</si>
  <si>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</si>
  <si>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</si>
  <si>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</si>
  <si>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</si>
  <si>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</si>
  <si>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</si>
  <si>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</si>
  <si>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</si>
  <si>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</si>
  <si>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</si>
  <si>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</si>
  <si>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</si>
  <si>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</si>
  <si>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</si>
  <si>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</si>
  <si>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</si>
  <si>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</si>
  <si>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</si>
  <si>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</si>
  <si>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</si>
  <si>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</si>
  <si>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</si>
  <si>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</si>
  <si>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</si>
  <si>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</si>
  <si>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</si>
  <si>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</si>
  <si>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</si>
  <si>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</si>
  <si>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</si>
  <si>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</si>
  <si>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</si>
  <si>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</si>
  <si>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</si>
  <si>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</si>
  <si>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</si>
  <si>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</si>
  <si>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</si>
  <si>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</si>
  <si>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</si>
  <si>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</si>
  <si>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</si>
  <si>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</si>
  <si>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</si>
  <si>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</si>
  <si>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</si>
  <si>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</si>
  <si>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</si>
  <si>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</si>
  <si>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</si>
  <si>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</si>
  <si>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</si>
  <si>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</si>
  <si>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</si>
  <si>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</si>
  <si>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</si>
  <si>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</si>
  <si>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</si>
  <si>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</si>
  <si>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</si>
  <si>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</si>
  <si>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</si>
  <si>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</si>
  <si>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</si>
  <si>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</si>
  <si>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</si>
  <si>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</si>
  <si>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</si>
  <si>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</si>
  <si>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</si>
  <si>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</si>
  <si>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</si>
  <si>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</si>
  <si>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</si>
  <si>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</si>
  <si>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</si>
  <si>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</si>
  <si>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</si>
  <si>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</si>
  <si>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</si>
  <si>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</si>
  <si>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</si>
  <si>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</si>
  <si>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</si>
  <si>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</si>
  <si>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</si>
  <si>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</si>
  <si>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</si>
  <si>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</si>
  <si>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</si>
  <si>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</si>
  <si>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</si>
  <si>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</si>
  <si>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</si>
  <si>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</si>
  <si>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</si>
  <si>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</si>
  <si>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</si>
  <si>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</si>
  <si>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</si>
  <si>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</si>
  <si>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</si>
  <si>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</si>
  <si>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</si>
  <si>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</si>
  <si>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</si>
  <si>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</si>
  <si>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</si>
  <si>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</si>
  <si>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</si>
  <si>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</si>
  <si>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</si>
  <si>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</si>
  <si>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</si>
  <si>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</si>
  <si>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</si>
  <si>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</si>
  <si>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</si>
  <si>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</si>
  <si>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</si>
  <si>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</si>
  <si>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</si>
  <si>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</si>
  <si>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</si>
  <si>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</si>
  <si>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</si>
  <si>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</si>
  <si>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</si>
  <si>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</si>
  <si>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</si>
  <si>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</si>
  <si>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</si>
  <si>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</si>
  <si>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</si>
  <si>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</si>
  <si>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</si>
  <si>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</si>
  <si>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</si>
  <si>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</si>
  <si>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</si>
  <si>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</si>
  <si>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</si>
  <si>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</si>
  <si>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</si>
  <si>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</si>
  <si>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</si>
  <si>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</si>
  <si>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</si>
  <si>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</si>
  <si>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</si>
  <si>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</si>
  <si>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</si>
  <si>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</si>
  <si>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</si>
  <si>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</si>
  <si>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</si>
  <si>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</si>
  <si>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</si>
  <si>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</si>
  <si>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</si>
  <si>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</si>
  <si>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</si>
  <si>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</si>
  <si>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</si>
  <si>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</si>
  <si>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</si>
  <si>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</si>
  <si>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</si>
  <si>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</si>
  <si>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</si>
  <si>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</si>
  <si>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</si>
  <si>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</si>
  <si>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</si>
  <si>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</si>
  <si>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</si>
  <si>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</si>
  <si>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</si>
  <si>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</si>
  <si>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</si>
  <si>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</si>
  <si>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</si>
  <si>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</si>
  <si>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</si>
  <si>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</si>
  <si>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</si>
  <si>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</si>
  <si>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</si>
  <si>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</si>
  <si>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</si>
  <si>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</si>
  <si>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</si>
  <si>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</si>
  <si>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</si>
  <si>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</si>
  <si>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</si>
  <si>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</si>
  <si>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</si>
  <si>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</si>
  <si>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</si>
  <si>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</si>
  <si>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</si>
  <si>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</si>
  <si>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</si>
  <si>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</si>
  <si>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</si>
  <si>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</si>
  <si>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</si>
  <si>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</si>
  <si>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</si>
  <si>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</si>
  <si>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</si>
  <si>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</si>
  <si>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</si>
  <si>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</si>
  <si>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</si>
  <si>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</si>
  <si>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</si>
  <si>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</si>
  <si>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</si>
  <si>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</si>
  <si>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</si>
  <si>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</si>
  <si>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</si>
  <si>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</si>
  <si>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</si>
  <si>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</si>
  <si>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</si>
  <si>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</si>
  <si>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</si>
  <si>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</si>
  <si>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</si>
  <si>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</si>
  <si>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</si>
  <si>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</si>
  <si>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</si>
  <si>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</si>
  <si>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</si>
  <si>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</si>
  <si>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</si>
  <si>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</si>
  <si>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</si>
  <si>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</si>
  <si>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</si>
  <si>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</si>
  <si>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</si>
  <si>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</si>
  <si>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</si>
  <si>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</si>
  <si>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</si>
  <si>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</si>
  <si>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</si>
  <si>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</si>
  <si>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</si>
  <si>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</si>
  <si>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</si>
  <si>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</si>
  <si>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</si>
  <si>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</si>
  <si>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</si>
  <si>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</si>
  <si>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</si>
  <si>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</si>
  <si>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</si>
  <si>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</si>
  <si>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</si>
  <si>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</si>
  <si>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</si>
  <si>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</si>
  <si>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</si>
  <si>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</si>
  <si>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</si>
  <si>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</si>
  <si>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</si>
  <si>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</si>
  <si>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</si>
  <si>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</si>
  <si>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</si>
  <si>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</si>
  <si>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</si>
  <si>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</si>
  <si>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</si>
  <si>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</si>
  <si>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</si>
  <si>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</si>
  <si>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</si>
  <si>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</si>
  <si>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</si>
  <si>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</si>
  <si>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</si>
  <si>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</si>
  <si>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</si>
  <si>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</si>
  <si>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</si>
  <si>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</si>
  <si>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</si>
  <si>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</si>
  <si>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</si>
  <si>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</si>
  <si>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</si>
  <si>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</si>
  <si>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</si>
  <si>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</si>
  <si>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</si>
  <si>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</si>
  <si>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</si>
  <si>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</si>
  <si>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</si>
  <si>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</si>
  <si>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</si>
  <si>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</si>
  <si>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</si>
  <si>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</si>
  <si>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</si>
  <si>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</si>
  <si>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</si>
  <si>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</si>
  <si>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</si>
  <si>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</si>
  <si>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</si>
  <si>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</si>
  <si>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</si>
  <si>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</si>
  <si>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</si>
  <si>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</si>
  <si>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</si>
  <si>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</si>
  <si>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</si>
  <si>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</si>
  <si>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</si>
  <si>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</si>
  <si>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</si>
  <si>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</si>
  <si>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</si>
  <si>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</si>
  <si>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</si>
  <si>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</si>
  <si>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</si>
  <si>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</si>
  <si>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</si>
  <si>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</si>
  <si>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</si>
  <si>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</si>
  <si>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</si>
  <si>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</si>
  <si>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</si>
  <si>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</si>
  <si>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</si>
  <si>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</si>
  <si>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</si>
  <si>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</si>
  <si>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</si>
  <si>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</si>
  <si>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</si>
  <si>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</si>
  <si>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</si>
  <si>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</si>
  <si>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</si>
  <si>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</si>
  <si>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</si>
  <si>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</si>
  <si>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</si>
  <si>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</si>
  <si>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</si>
  <si>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</si>
  <si>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</si>
  <si>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</si>
  <si>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</si>
  <si>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</si>
  <si>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</si>
  <si>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</si>
  <si>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</si>
  <si>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</si>
  <si>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</si>
  <si>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</si>
  <si>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</si>
  <si>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</si>
  <si>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</si>
  <si>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</si>
  <si>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</si>
  <si>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</si>
  <si>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</si>
  <si>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</si>
  <si>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</si>
  <si>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</si>
  <si>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</si>
  <si>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</si>
  <si>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</si>
  <si>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</si>
  <si>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</si>
  <si>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</si>
  <si>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</si>
  <si>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</si>
  <si>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</si>
  <si>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</si>
  <si>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</si>
  <si>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</si>
  <si>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</si>
  <si>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</si>
  <si>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</si>
  <si>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</si>
  <si>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</si>
  <si>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</si>
  <si>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</si>
  <si>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</si>
  <si>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</si>
  <si>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</si>
  <si>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</si>
  <si>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</si>
  <si>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</si>
  <si>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</si>
  <si>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</si>
  <si>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</si>
  <si>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</si>
  <si>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</si>
  <si>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</si>
  <si>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</si>
  <si>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</si>
  <si>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</si>
  <si>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</si>
  <si>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</si>
  <si>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</si>
  <si>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</si>
  <si>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</si>
  <si>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</si>
  <si>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</si>
  <si>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</si>
  <si>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</si>
  <si>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</si>
  <si>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</si>
  <si>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</si>
  <si>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</si>
  <si>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</si>
  <si>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</si>
  <si>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</si>
  <si>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</si>
  <si>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</si>
  <si>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</si>
  <si>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</si>
  <si>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</si>
  <si>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</si>
  <si>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</si>
  <si>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</si>
  <si>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</si>
  <si>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</si>
  <si>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</si>
  <si>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</si>
  <si>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</si>
  <si>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</si>
  <si>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</si>
  <si>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</si>
  <si>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</si>
  <si>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</si>
  <si>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</si>
  <si>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</si>
  <si>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</si>
  <si>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</si>
  <si>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</si>
  <si>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</si>
  <si>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</si>
  <si>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</si>
  <si>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</si>
  <si>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</si>
  <si>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</si>
  <si>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</si>
  <si>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</si>
  <si>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</si>
  <si>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</si>
  <si>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</si>
  <si>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</si>
  <si>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</si>
  <si>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</si>
  <si>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</si>
  <si>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</si>
  <si>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</si>
  <si>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</si>
  <si>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</si>
  <si>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</si>
  <si>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</si>
  <si>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</si>
  <si>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</si>
  <si>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</si>
  <si>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</si>
  <si>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</si>
  <si>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</si>
  <si>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</si>
  <si>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</si>
  <si>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</si>
  <si>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</si>
  <si>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</si>
  <si>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</si>
  <si>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</si>
  <si>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</si>
  <si>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</si>
  <si>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</si>
  <si>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</si>
  <si>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</si>
  <si>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</si>
  <si>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</si>
  <si>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</si>
  <si>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</si>
  <si>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</si>
  <si>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</si>
  <si>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</si>
  <si>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</si>
  <si>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</si>
  <si>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</si>
  <si>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</si>
  <si>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</si>
  <si>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</si>
  <si>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</si>
  <si>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</si>
  <si>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</si>
  <si>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</si>
  <si>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</si>
  <si>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</si>
  <si>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</si>
  <si>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</si>
  <si>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</si>
  <si>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</si>
  <si>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</si>
  <si>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</si>
  <si>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</si>
  <si>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</si>
  <si>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</si>
  <si>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</si>
  <si>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</si>
  <si>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</si>
  <si>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</si>
  <si>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</si>
  <si>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</si>
  <si>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</si>
  <si>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</si>
  <si>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</si>
  <si>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</si>
  <si>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</si>
  <si>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</si>
  <si>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</si>
  <si>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</si>
  <si>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</si>
  <si>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</si>
  <si>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</si>
  <si>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</si>
  <si>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</si>
  <si>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</si>
  <si>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</si>
  <si>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</si>
  <si>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</si>
  <si>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</si>
  <si>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</si>
  <si>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</si>
  <si>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</si>
  <si>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</si>
  <si>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</si>
  <si>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</si>
  <si>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</si>
  <si>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</si>
  <si>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</si>
  <si>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</si>
  <si>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</si>
  <si>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</si>
  <si>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</si>
  <si>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</si>
  <si>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</si>
  <si>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</si>
  <si>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</si>
  <si>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</si>
  <si>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</si>
  <si>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</si>
  <si>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</si>
  <si>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</si>
  <si>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</si>
  <si>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</si>
  <si>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</si>
  <si>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</si>
  <si>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</si>
  <si>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</si>
  <si>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</si>
  <si>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</si>
  <si>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</si>
  <si>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</si>
  <si>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</si>
  <si>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</si>
  <si>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</si>
  <si>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</si>
  <si>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</si>
  <si>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</si>
  <si>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</si>
  <si>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</si>
  <si>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</si>
  <si>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</si>
  <si>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</si>
  <si>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</si>
  <si>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</si>
  <si>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</si>
  <si>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</si>
  <si>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</si>
  <si>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</si>
  <si>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</si>
  <si>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</si>
  <si>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</si>
  <si>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</si>
  <si>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</si>
  <si>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</si>
  <si>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</si>
  <si>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</si>
  <si>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</si>
  <si>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</si>
  <si>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</si>
  <si>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</si>
  <si>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</si>
  <si>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</si>
  <si>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</si>
  <si>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</si>
  <si>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</si>
  <si>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</si>
  <si>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</si>
  <si>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</si>
  <si>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</si>
  <si>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</si>
  <si>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</si>
  <si>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</si>
  <si>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</si>
  <si>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</si>
  <si>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</si>
  <si>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</si>
  <si>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</si>
  <si>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</si>
  <si>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</si>
  <si>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</si>
  <si>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</si>
  <si>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</si>
  <si>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</si>
  <si>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</si>
  <si>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</si>
  <si>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</si>
  <si>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</si>
  <si>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</si>
  <si>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</si>
  <si>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</si>
  <si>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</si>
  <si>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</si>
  <si>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</si>
  <si>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</si>
  <si>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</si>
  <si>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</si>
  <si>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</si>
  <si>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</si>
  <si>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</si>
  <si>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</si>
  <si>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</si>
  <si>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</si>
  <si>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</si>
  <si>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</si>
  <si>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</si>
  <si>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</si>
  <si>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</si>
  <si>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</si>
  <si>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</si>
  <si>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</si>
  <si>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</si>
  <si>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</si>
  <si>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</si>
  <si>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</si>
  <si>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</si>
  <si>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</si>
  <si>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</si>
  <si>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</si>
  <si>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</si>
  <si>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</si>
  <si>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</si>
  <si>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</si>
  <si>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</si>
  <si>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</si>
  <si>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</si>
  <si>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</si>
  <si>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</si>
  <si>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</si>
  <si>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</si>
  <si>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</si>
  <si>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</si>
  <si>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</si>
  <si>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</si>
  <si>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</si>
  <si>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</si>
  <si>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</si>
  <si>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</si>
  <si>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</si>
  <si>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</si>
  <si>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</si>
  <si>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</si>
  <si>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</si>
  <si>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</si>
  <si>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</si>
  <si>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</si>
  <si>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</si>
  <si>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</si>
  <si>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</si>
  <si>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</si>
  <si>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</si>
  <si>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</si>
  <si>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</si>
  <si>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</si>
  <si>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</si>
  <si>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</si>
  <si>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</si>
  <si>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</si>
  <si>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</si>
  <si>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</si>
  <si>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</si>
  <si>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</si>
  <si>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</si>
  <si>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</si>
  <si>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</si>
  <si>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</si>
  <si>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</si>
  <si>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</si>
  <si>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</si>
  <si>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</si>
  <si>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</si>
  <si>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</si>
  <si>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</si>
  <si>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</si>
  <si>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</si>
  <si>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</si>
  <si>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</si>
  <si>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</si>
  <si>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</si>
  <si>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</si>
  <si>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</si>
  <si>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</si>
  <si>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</si>
  <si>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</si>
  <si>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</si>
  <si>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</si>
  <si>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</si>
  <si>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</si>
  <si>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</si>
  <si>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</si>
  <si>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</si>
  <si>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</si>
  <si>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</si>
  <si>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</si>
  <si>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</si>
  <si>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</si>
  <si>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</si>
  <si>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</si>
  <si>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</si>
  <si>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</si>
  <si>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</si>
  <si>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</si>
  <si>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</si>
  <si>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</si>
  <si>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</si>
  <si>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</si>
  <si>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</si>
  <si>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</si>
  <si>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</si>
  <si>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</si>
  <si>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</si>
  <si>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</si>
  <si>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</si>
  <si>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</si>
  <si>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</si>
  <si>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</si>
  <si>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</si>
  <si>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</si>
  <si>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</si>
  <si>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</si>
  <si>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</si>
  <si>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</si>
  <si>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</si>
  <si>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</si>
  <si>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</si>
  <si>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</si>
  <si>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</si>
  <si>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</si>
  <si>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</si>
  <si>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</si>
  <si>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</si>
  <si>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</si>
  <si>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</si>
  <si>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</si>
  <si>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</si>
  <si>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</si>
  <si>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</si>
  <si>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</si>
  <si>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</si>
  <si>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</si>
  <si>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</si>
  <si>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</si>
  <si>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</si>
  <si>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</si>
  <si>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</si>
  <si>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</si>
  <si>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</si>
  <si>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</si>
  <si>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</si>
  <si>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</si>
  <si>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</si>
  <si>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</si>
  <si>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</si>
  <si>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</si>
  <si>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</si>
  <si>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</si>
  <si>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</si>
  <si>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</si>
  <si>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</si>
  <si>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</si>
  <si>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</si>
  <si>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</si>
  <si>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</si>
  <si>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</si>
  <si>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</si>
  <si>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</si>
  <si>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</si>
  <si>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</si>
  <si>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</si>
  <si>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</si>
  <si>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</si>
  <si>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</si>
  <si>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</si>
  <si>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</si>
  <si>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</si>
  <si>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</si>
  <si>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</si>
  <si>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</si>
  <si>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</si>
  <si>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</si>
  <si>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</si>
  <si>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</si>
  <si>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</si>
  <si>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</si>
  <si>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</si>
  <si>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</si>
  <si>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</si>
  <si>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</si>
  <si>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</si>
  <si>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</si>
  <si>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</si>
  <si>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</si>
  <si>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</si>
  <si>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</si>
  <si>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</si>
  <si>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</si>
  <si>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</si>
  <si>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</si>
  <si>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</si>
  <si>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</si>
  <si>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</si>
  <si>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</si>
  <si>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</si>
  <si>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</si>
  <si>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</si>
  <si>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</si>
  <si>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</si>
  <si>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</si>
  <si>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</si>
  <si>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</si>
  <si>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</si>
  <si>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</si>
  <si>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</si>
  <si>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</si>
  <si>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</si>
  <si>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</si>
  <si>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</si>
  <si>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</si>
  <si>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</si>
  <si>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</si>
  <si>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</si>
  <si>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</si>
  <si>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</si>
  <si>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</si>
  <si>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</si>
  <si>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</si>
  <si>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</si>
  <si>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</si>
  <si>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</si>
  <si>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</si>
  <si>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</si>
  <si>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</si>
  <si>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</si>
  <si>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</si>
  <si>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</si>
  <si>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</si>
  <si>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</si>
  <si>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</si>
  <si>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</si>
  <si>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</si>
  <si>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</si>
  <si>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</si>
  <si>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</si>
  <si>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</si>
  <si>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</si>
  <si>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</si>
  <si>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</si>
  <si>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</si>
  <si>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</si>
  <si>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</si>
  <si>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</si>
  <si>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</si>
  <si>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</si>
  <si>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</si>
  <si>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</si>
  <si>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</si>
  <si>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</si>
  <si>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</si>
  <si>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</si>
  <si>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</si>
  <si>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</si>
  <si>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</si>
  <si>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</si>
  <si>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</si>
  <si>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</si>
  <si>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</si>
  <si>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</si>
  <si>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</si>
  <si>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</si>
  <si>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</si>
  <si>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</si>
  <si>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</si>
  <si>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</si>
  <si>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</si>
  <si>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</si>
  <si>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</si>
  <si>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</si>
  <si>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</si>
  <si>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</si>
  <si>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</si>
  <si>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</si>
  <si>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</si>
  <si>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</si>
  <si>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</si>
  <si>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</si>
  <si>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</si>
  <si>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</si>
  <si>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</si>
  <si>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</si>
  <si>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</si>
  <si>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</si>
  <si>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</si>
  <si>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</si>
  <si>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</si>
  <si>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</si>
  <si>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</si>
  <si>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PCM-20251103-00001438</t>
  </si>
  <si>
    <t>TT-20251103-00390 // NA</t>
  </si>
  <si>
    <t xml:space="preserve">ETA 110 mins </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</si>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</sst>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301.76140520832996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45964.709831134256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45964.709831134256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45964.709831134256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45964.709831134256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45964.709831134256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45964.709831134256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45964.709831134256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45964.709831134256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45964.709831134256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45964.709831134256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45964.709831134256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45964.709831134256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45964.709831134256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45964.709831134256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45964.709831134256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45964.709831134256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45964.709831134256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45964.709831134256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45964.709831134256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45964.709831134256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45964.709831134256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45964.709831134256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45964.709831134256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45964.709831134256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45964.709831134256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45964.709831134256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45964.709831134256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45964.709831134256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45964.709831134256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45964.709831134256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45964.709831134256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45964.709831134256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45964.709831134256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45964.709831134256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45964.709831134256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45964.709831134256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45964.709831134256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45964.709831134256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45964.709831134256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45964.709831134256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45964.709831134256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45964.709831134256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45964.709831134256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45964.709831134256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45964.709831134256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45964.709831134256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45964.709831134256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45964.709831134256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45964.709831134256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45964.709831134256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45964.709831134256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45964.709831134256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45964.709831134256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45964.709831134256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45964.709831134256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45964.709831134256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45964.709831134256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45964.709831134256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45964.709831134256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45964.709831134256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45964.709831134256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45964.709831134256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45964.709831134256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45964.709831134256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45964.709831134256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45964.709831134256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45964.709831134256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45964.709831134256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45964.709831134256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45964.709831134256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45964.709831134256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45964.709831134256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45964.709831134256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45964.709831134256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45964.709831134256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45964.709831134256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45964.709831134256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45964.709831134256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45964.709831134256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45964.709831134256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45964.709831134256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45964.709831134256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45964.709831134256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45964.709831134256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45964.709831134256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45964.709831134256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45964.709831134256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45964.709831134256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45964.709831134256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45964.709831134256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45964.709831134256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45964.709831134256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45964.709831134256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45964.709831134256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45964.709831134256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45964.709831134256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45964.709831134256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45964.709831134256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45964.709831134256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45964.709831134256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45964.709831134256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45964.709831134256</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45964.709831134256</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139.70999317129463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5.9677478009252809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6</v>
      </c>
      <c r="D5" s="18" t="s">
        <v>26182</v>
      </c>
      <c r="E5" s="113" t="s">
        <v>39100</v>
      </c>
      <c r="F5" s="114">
        <v>45964.631504629629</v>
      </c>
      <c r="G5" s="115">
        <f ca="1">IFERROR(NOW()-F5,"-")</f>
        <v>7.83265046266024E-2</v>
      </c>
      <c r="H5" s="114">
        <v>45964.625393518516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45964.709831134256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45964.709831134256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45964.709831134256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45964.709831134256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45964.709831134256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45964.709831134256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45964.709831134256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45964.709831134256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45964.709831134256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45964.709831134256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45964.709831134256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45964.709831134256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45964.709831134256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45964.709831134256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45964.709831134256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45964.709831134256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45964.709831134256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45964.709831134256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45964.709831134256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45964.709831134256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45964.709831134256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45964.709831134256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45964.709831134256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45964.709831134256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45964.709831134256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45964.709831134256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45964.709831134256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45964.709831134256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45964.709831134256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45964.709831134256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45964.709831134256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45964.709831134256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45964.709831134256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45964.709831134256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45964.709831134256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45964.709831134256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45964.709831134256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45964.709831134256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45964.709831134256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45964.709831134256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45964.709831134256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45964.709831134256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45964.709831134256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45964.709831134256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45964.709831134256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45964.709831134256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45964.709831134256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45964.709831134256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45964.709831134256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45964.709831134256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45964.709831134256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45964.709831134256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45964.709831134256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45964.709831134256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45964.709831134256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45964.709831134256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45964.709831134256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45964.709831134256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45964.709831134256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45964.709831134256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45964.709831134256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45964.709831134256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45964.709831134256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45964.709831134256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45964.709831134256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45964.709831134256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45964.709831134256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45964.709831134256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45964.709831134256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45964.709831134256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45964.709831134256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45964.709831134256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45964.709831134256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45964.709831134256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45964.709831134256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45964.709831134256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45964.709831134256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45964.709831134256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45964.709831134256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45964.709831134256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45964.709831134256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45964.709831134256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45964.709831134256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45964.709831134256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45964.709831134256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45964.709831134256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45964.709831134256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45964.709831134256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45964.709831134256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45964.709831134256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45964.709831134256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45964.709831134256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45964.709831134256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45964.709831134256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45964.709831134256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45964.709831134256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45964.709831134256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45964.709831134256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45964.709831134256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45964.709831134256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45964.709831134256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45964.709831134256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45964.709831134256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45964.709831134256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45964.709831134256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45964.709831134256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45964.709831134256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45964.709831134256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45964.709831134256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45964.709831134256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45964.709831134256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45964.709831134256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45964.709831134256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45964.709831134256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45964.709831134256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45964.709831134256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45964.709831134256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45964.709831134256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45964.709831134256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45964.709831134256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45964.709831134256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45964.709831134256</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1</v>
      </c>
      <c r="D2" s="18" t="s">
        <v>19361</v>
      </c>
      <c r="E2" s="18" t="s">
        <v>39021</v>
      </c>
      <c r="F2" s="22">
        <v>45964.567245370374</v>
      </c>
      <c r="G2" s="21">
        <f t="shared" ref="G2:G32" ca="1" si="0">IFERROR(NOW()-F2,"-")</f>
        <v>0.14258576388237998</v>
      </c>
      <c r="H2" s="22">
        <v>45964.562164351853</v>
      </c>
      <c r="I2" s="19" t="str">
        <f>IFERROR(VLOOKUP(D2,DB!A:F,6,0),"")</f>
        <v>SCECO</v>
      </c>
      <c r="J2" s="18" t="str">
        <f>IFERROR(VLOOKUP(D2,DB!A:G,7,0),"")</f>
        <v>Dead</v>
      </c>
      <c r="K2" s="46" t="s">
        <v>39110</v>
      </c>
      <c r="L2" s="23" t="str">
        <f>IFERROR(VLOOKUP(D2,DB!A:I,9,0),"")</f>
        <v>Latis</v>
      </c>
    </row>
    <row r="3" spans="1:13" ht="15" customHeight="1">
      <c r="A3" s="19"/>
      <c r="B3" s="62" t="str">
        <f>IFERROR(VLOOKUP(D3,DB!A:K,11,0),"")</f>
        <v/>
      </c>
      <c r="C3" s="18"/>
      <c r="D3" s="18"/>
      <c r="E3" s="18"/>
      <c r="F3" s="20"/>
      <c r="G3" s="21">
        <f t="shared" ca="1" si="0"/>
        <v>45964.709831134256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45964.709831134256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45964.709831134256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45964.709831134256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45964.709831134256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45964.709831134256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45964.709831134256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45964.709831134256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45964.709831134256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45964.709831134256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45964.709831134256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45964.709831134256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45964.709831134256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45964.709831134256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45964.709831134256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45964.709831134256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45964.709831134256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45964.709831134256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45964.709831134256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45964.709831134256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45964.709831134256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45964.709831134256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45964.709831134256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45964.709831134256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45964.709831134256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45964.709831134256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45964.709831134256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45964.709831134256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45964.709831134256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45964.709831134256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45964.709831134256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45964.709831134256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45964.709831134256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45964.709831134256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45964.709831134256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45964.709831134256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45964.709831134256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45964.709831134256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45964.709831134256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45964.709831134256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45964.709831134256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45964.709831134256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45964.709831134256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45964.709831134256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45964.709831134256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45964.709831134256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45964.709831134256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45964.709831134256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45964.709831134256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45964.709831134256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45964.709831134256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45964.709831134256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45964.709831134256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45964.709831134256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45964.709831134256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45964.709831134256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45964.709831134256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45964.709831134256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45964.709831134256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45964.709831134256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45964.709831134256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45964.709831134256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45964.709831134256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45964.709831134256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45964.709831134256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45964.709831134256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45964.709831134256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45964.709831134256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45964.709831134256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45964.709831134256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45964.709831134256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45964.709831134256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45964.709831134256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45964.709831134256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45964.709831134256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45964.709831134256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45964.709831134256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45964.709831134256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45964.709831134256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45964.709831134256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45964.709831134256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45964.709831134256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45964.709831134256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45964.709831134256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45964.709831134256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45964.709831134256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45964.709831134256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45964.709831134256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45964.709831134256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45964.709831134256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45964.709831134256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45964.709831134256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45964.709831134256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45964.709831134256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45964.709831134256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45964.709831134256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45964.709831134256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45964.709831134256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45964.709831134256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45964.709831134256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45964.709831134256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45964.709831134256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45964.709831134256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45964.709831134256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45964.709831134256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45964.709831134256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45964.709831134256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45964.709831134256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45964.709831134256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45964.709831134256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45964.709831134256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45964.709831134256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45964.709831134256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45964.709831134256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45964.709831134256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45964.709831134256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45964.709831134256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45964.709831134256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45964.709831134256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45964.709831134256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45964.709831134256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45964.709831134256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45964.709831134256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45964.709831134256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45964.709831134256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45964.709831134256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45964.709831134256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45964.709831134256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45964.709831134256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45964.709831134256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45964.709831134256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45964.709831134256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45964.709831134256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45964.709831134256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45964.709831134256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45964.709831134256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45964.709831134256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45964.709831134256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45964.709831134256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45964.709831134256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45964.709831134256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45964.709831134256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45964.709831134256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45964.709831134256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45964.709831134256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45964.709831134256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45964.709831134256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45964.709831134256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45964.709831134256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45964.709831134256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45964.709831134256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45964.709831134256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45964.709831134256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45964.709831134256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45964.709831134256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45964.709831134256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45964.709831134256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45964.709831134256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45964.709831134256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45964.709831134256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45964.709831134256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45964.709831134256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45964.709831134256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45964.709831134256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45964.709831134256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45964.709831134256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45964.709831134256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45964.709831134256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45964.709831134256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45964.709831134256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45964.709831134256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45964.709831134256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45964.709831134256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45964.709831134256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45964.709831134256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45964.709831134256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45964.709831134256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45964.709831134256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45964.709831134256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45964.709831134256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45964.709831134256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45964.709831134256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45964.709831134256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45964.709831134256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45964.709831134256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45964.709831134256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45964.709831134256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45964.709831134256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45964.709831134256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45964.709831134256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45964.709831134256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45964.709831134256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45964.709831134256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45964.709831134256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45964.709831134256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45964.709831134256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45964.709831134256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45964.709831134256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45964.709831134256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45964.709831134256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45964.709831134256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45964.709831134256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45964.709831134256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45964.709831134256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45964.709831134256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45964.709831134256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45964.709831134256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45964.709831134256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45964.709831134256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45964.709831134256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45964.709831134256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45964.709831134256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45964.709831134256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45964.709831134256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45964.709831134256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45964.709831134256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45964.709831134256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45964.709831134256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45964.709831134256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45964.709831134256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45964.709831134256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45964.709831134256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45964.709831134256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45964.709831134256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45964.709831134256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45964.709831134256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45964.709831134256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45964.709831134256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45964.709831134256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45964.709831134256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45964.709831134256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45964.709831134256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45964.709831134256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45964.709831134256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45964.709831134256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45964.709831134256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45964.709831134256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45964.709831134256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45964.709831134256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45964.709831134256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45964.709831134256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45964.709831134256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45964.709831134256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45964.709831134256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45964.709831134256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45964.709831134256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45964.709831134256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45964.709831134256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45964.709831134256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45964.709831134256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45964.709831134256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45964.709831134256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45964.709831134256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45964.709831134256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45964.709831134256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45964.709831134256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45964.709831134256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45964.709831134256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45964.709831134256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45964.709831134256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45964.709831134256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45964.709831134256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45964.709831134256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45964.709831134256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45964.709831134256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45964.709831134256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45964.709831134256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45964.709831134256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45964.709831134256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45964.709831134256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45964.709831134256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45964.709831134256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45964.709831134256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45964.709831134256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45964.709831134256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45964.709831134256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45964.709831134256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45964.709831134256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45964.709831134256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45964.709831134256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45964.709831134256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45964.709831134256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45964.709831134256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45964.709831134256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45964.709831134256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45964.709831134256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45964.709831134256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45964.709831134256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45964.709831134256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45964.709831134256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45964.709831134256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45964.709831134256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45964.709831134256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45964.709831134256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45964.709831134256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45964.709831134256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45964.709831134256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45964.709831134256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45964.709831134256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45964.709831134256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45964.709831134256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45964.709831134256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45964.709831134256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45964.709831134256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45964.709831134256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45964.709831134256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45964.709831134256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45964.709831134256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45964.709831134256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45964.709831134256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45964.709831134256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45964.709831134256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45964.709831134256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45964.709831134256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45964.709831134256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45964.709831134256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45964.709831134256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45964.709831134256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45964.709831134256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45964.709831134256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45964.709831134256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45964.709831134256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45964.709831134256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45964.709831134256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45964.709831134256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45964.709831134256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45964.709831134256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45964.709831134256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45964.709831134256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45964.709831134256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45964.709831134256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45964.709831134256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45964.709831134256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45964.709831134256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45964.709831134256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45964.709831134256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45964.709831134256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45964.709831134256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45964.709831134256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45964.709831134256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45964.709831134256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45964.709831134256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45964.709831134256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45964.709831134256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45964.709831134256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45964.709831134256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45964.709831134256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45964.709831134256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45964.709831134256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45964.709831134256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45964.709831134256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45964.709831134256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45964.709831134256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45964.709831134256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45964.709831134256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45964.709831134256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45964.709831134256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45964.709831134256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45964.709831134256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45964.709831134256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45964.709831134256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45964.709831134256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45964.709831134256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45964.709831134256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45964.709831134256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45964.709831134256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45964.709831134256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45964.709831134256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45964.709831134256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45964.709831134256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45964.709831134256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45964.709831134256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45964.709831134256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45964.709831134256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45964.709831134256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45964.709831134256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45964.709831134256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45964.709831134256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45964.709831134256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45964.709831134256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45964.709831134256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45964.709831134256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45964.709831134256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45964.709831134256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45964.709831134256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45964.709831134256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45964.709831134256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45964.709831134256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45964.709831134256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45964.709831134256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45964.709831134256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45964.709831134256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45964.709831134256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45964.709831134256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45964.709831134256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45964.709831134256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45964.709831134256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45964.709831134256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45964.709831134256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45964.709831134256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45964.709831134256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45964.709831134256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45964.709831134256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45964.709831134256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45964.709831134256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45964.709831134256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45964.709831134256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45964.709831134256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45964.709831134256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45964.709831134256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45964.709831134256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45964.709831134256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45964.709831134256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45964.709831134256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45964.709831134256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45964.709831134256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45964.709831134256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45964.709831134256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45964.709831134256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45964.709831134256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45964.709831134256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45964.709831134256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45964.709831134256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45964.709831134256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45964.709831134256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45964.709831134256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45964.709831134256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45964.709831134256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45964.709831134256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45964.709831134256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45964.709831134256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45964.709831134256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45964.709831134256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45964.709831134256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45964.709831134256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45964.709831134256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45964.709831134256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45964.709831134256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45964.709831134256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45964.709831134256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45964.709831134256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45964.709831134256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45964.709831134256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45964.709831134256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45964.709831134256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45964.709831134256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45964.709831134256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45964.709831134256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45964.709831134256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45964.709831134256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45964.709831134256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45964.709831134256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45964.709831134256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45964.709831134256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45964.709831134256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45964.709831134256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45964.709831134256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45964.709831134256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45964.709831134256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45964.709831134256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45964.709831134256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45964.709831134256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45964.709831134256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45964.709831134256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45964.709831134256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45964.709831134256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45964.709831134256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45964.709831134256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45964.709831134256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45964.709831134256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45964.709831134256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45964.709831134256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45964.709831134256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45964.709831134256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45964.709831134256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45964.709831134256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45964.709831134256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45964.709831134256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45964.709831134256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45964.709831134256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45964.709831134256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45964.709831134256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45964.709831134256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45964.709831134256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45964.709831134256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45964.709831134256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45964.709831134256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45964.709831134256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45964.709831134256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45964.709831134256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45964.709831134256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45964.709831134256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45964.709831134256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45964.709831134256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45964.709831134256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45964.709831134256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45964.709831134256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45964.709831134256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45964.709831134256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45964.709831134256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45964.709831134256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45964.709831134256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45964.709831134256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45964.709831134256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45964.709831134256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45964.709831134256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45964.709831134256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45964.709831134256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45964.709831134256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45964.709831134256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45964.709831134256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45964.709831134256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45964.709831134256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45964.709831134256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45964.709831134256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45964.709831134256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45964.709831134256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45964.709831134256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45964.709831134256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45964.709831134256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45964.709831134256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45964.709831134256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45964.709831134256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45964.709831134256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45964.709831134256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45964.709831134256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45964.709831134256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45964.709831134256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45964.709831134256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45964.709831134256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45964.709831134256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45964.709831134256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45964.709831134256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45964.709831134256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45964.709831134256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45964.709831134256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45964.709831134256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45964.709831134256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45964.709831134256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45964.709831134256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45964.709831134256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45964.709831134256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45964.709831134256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45964.709831134256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45964.709831134256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45964.709831134256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45964.709831134256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45964.709831134256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45964.709831134256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45964.709831134256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45964.709831134256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45964.709831134256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45964.709831134256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45964.709831134256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45964.709831134256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45964.709831134256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45964.709831134256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45964.709831134256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45964.709831134256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45964.709831134256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45964.709831134256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45964.709831134256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45964.709831134256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45964.709831134256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45964.709831134256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45964.709831134256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45964.709831134256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45964.709831134256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45964.709831134256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45964.709831134256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45964.709831134256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45964.709831134256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45964.709831134256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45964.709831134256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45964.709831134256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45964.709831134256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45964.709831134256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45964.709831134256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45964.709831134256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45964.709831134256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45964.709831134256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45964.709831134256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45964.709831134256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45964.709831134256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45964.709831134256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45964.709831134256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45964.709831134256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45964.709831134256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45964.709831134256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45964.709831134256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45964.709831134256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45964.709831134256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45964.709831134256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45964.709831134256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45964.709831134256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45964.709831134256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45964.709831134256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45964.709831134256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45964.709831134256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45964.709831134256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45964.709831134256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45964.709831134256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45964.709831134256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45964.709831134256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45964.709831134256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45964.709831134256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45964.709831134256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45964.709831134256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45964.709831134256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45964.709831134256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45964.709831134256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45964.709831134256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45964.709831134256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45964.709831134256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45964.709831134256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45964.709831134256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45964.709831134256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45964.709831134256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45964.709831134256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45964.709831134256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45964.709831134256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45964.709831134256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45964.709831134256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45964.709831134256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45964.709831134256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45964.709831134256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45964.709831134256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45964.709831134256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45964.709831134256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45964.709831134256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45964.709831134256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45964.709831134256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45964.709831134256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45964.709831134256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45964.709831134256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45964.709831134256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45964.709831134256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45964.709831134256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45964.709831134256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45964.709831134256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45964.709831134256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45964.709831134256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45964.709831134256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45964.709831134256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45964.709831134256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45964.709831134256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45964.709831134256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45964.709831134256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45964.709831134256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45964.709831134256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45964.709831134256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45964.709831134256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45964.709831134256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45964.709831134256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45964.709831134256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45964.709831134256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45964.709831134256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45964.709831134256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45964.709831134256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45964.709831134256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45964.709831134256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45964.709831134256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45964.709831134256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45964.709831134256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45964.709831134256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45964.709831134256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45964.709831134256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45964.709831134256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45964.709831134256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45964.709831134256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45964.709831134256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45964.709831134256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45964.709831134256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45964.709831134256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45964.709831134256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45964.709831134256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45964.709831134256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45964.709831134256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45964.709831134256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45964.709831134256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45964.709831134256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45964.709831134256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45964.709831134256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45964.709831134256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45964.709831134256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45964.709831134256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45964.709831134256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45964.709831134256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45964.709831134256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45964.709831134256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45964.709831134256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45964.709831134256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45964.709831134256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45964.709831134256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45964.709831134256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45964.709831134256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45964.709831134256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45964.709831134256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45964.709831134256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45964.709831134256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45964.709831134256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45964.709831134256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45964.709831134256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45964.709831134256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45964.709831134256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45964.709831134256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45964.709831134256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45964.709831134256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45964.709831134256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45964.709831134256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45964.709831134256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45964.709831134256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45964.709831134256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45964.709831134256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45964.709831134256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45964.709831134256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45964.709831134256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45964.709831134256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45964.709831134256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45964.709831134256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45964.709831134256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45964.709831134256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45964.709831134256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45964.709831134256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45964.709831134256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45964.709831134256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45964.709831134256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45964.709831134256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45964.709831134256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45964.709831134256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45964.709831134256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45964.709831134256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45964.709831134256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45964.709831134256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45964.709831134256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45964.709831134256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45964.709831134256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45964.709831134256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45964.709831134256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45964.709831134256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45964.709831134256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45964.709831134256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45964.709831134256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45964.709831134256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45964.709831134256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45964.709831134256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45964.709831134256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45964.709831134256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45964.709831134256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45964.709831134256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45964.709831134256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45964.709831134256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45964.709831134256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45964.709831134256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45964.709831134256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45964.709831134256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45964.709831134256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45964.709831134256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45964.709831134256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45964.709831134256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45964.709831134256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45964.709831134256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45964.709831134256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45964.709831134256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45964.709831134256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45964.709831134256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45964.709831134256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45964.709831134256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45964.709831134256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45964.709831134256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45964.709831134256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45964.709831134256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45964.709831134256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45964.709831134256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45964.709831134256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45964.709831134256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45964.709831134256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45964.709831134256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45964.709831134256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45964.709831134256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45964.709831134256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45964.709831134256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45964.709831134256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45964.709831134256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45964.709831134256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45964.709831134256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45964.709831134256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45964.709831134256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45964.709831134256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45964.709831134256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45964.709831134256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45964.709831134256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45964.709831134256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45964.709831134256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45964.709831134256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45964.709831134256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45964.709831134256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45964.709831134256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45964.709831134256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45964.709831134256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45964.709831134256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45964.709831134256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45964.709831134256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45964.709831134256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45964.709831134256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45964.709831134256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45964.709831134256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45964.709831134256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45964.709831134256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45964.709831134256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45964.709831134256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45964.709831134256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45964.709831134256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45964.709831134256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45964.709831134256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45964.709831134256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45964.709831134256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45964.709831134256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45964.709831134256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45964.709831134256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45964.709831134256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45964.709831134256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45964.709831134256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45964.709831134256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45964.709831134256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45964.709831134256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45964.709831134256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45964.709831134256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45964.709831134256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45964.709831134256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45964.709831134256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45964.709831134256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45964.709831134256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45964.709831134256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45964.709831134256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45964.709831134256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45964.709831134256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45964.709831134256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45964.709831134256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45964.709831134256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45964.709831134256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45964.709831134256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45964.709831134256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45964.709831134256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45964.709831134256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45964.709831134256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45964.709831134256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45964.709831134256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45964.709831134256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45964.709831134256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45964.709831134256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45964.709831134256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45964.709831134256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45964.709831134256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45964.709831134256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45964.709831134256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45964.709831134256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45964.709831134256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45964.709831134256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45964.709831134256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45964.709831134256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45964.709831134256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45964.709831134256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45964.709831134256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45964.709831134256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45964.709831134256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45964.709831134256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45964.709831134256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45964.709831134256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45964.709831134256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45964.709831134256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45964.709831134256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45964.709831134256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45964.709831134256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45964.709831134256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45964.709831134256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45964.709831134256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45964.709831134256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45964.709831134256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45964.709831134256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45964.709831134256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45964.709831134256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45964.709831134256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45964.709831134256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45964.709831134256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45964.709831134256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45964.709831134256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45964.709831134256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45964.709831134256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45964.709831134256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45964.709831134256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45964.709831134256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45964.709831134256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45964.709831134256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45964.709831134256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45964.709831134256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45964.709831134256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45964.709831134256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45964.709831134256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45964.709831134256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45964.709831134256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45964.709831134256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45964.709831134256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45964.709831134256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45964.709831134256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45964.709831134256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45964.709831134256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45964.709831134256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45964.709831134256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45964.709831134256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45964.709831134256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45964.709831134256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45964.709831134256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45964.709831134256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45964.709831134256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45964.709831134256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45964.709831134256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45964.709831134256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45964.709831134256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45964.709831134256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45964.709831134256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45964.709831134256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45964.709831134256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45964.709831134256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45964.709831134256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45964.709831134256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45964.709831134256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45964.709831134256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45964.709831134256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45964.709831134256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45964.709831134256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45964.709831134256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45964.709831134256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45964.709831134256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45964.709831134256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45964.709831134256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45964.709831134256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45964.709831134256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45964.709831134256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45964.709831134256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45964.709831134256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45964.709831134256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45964.709831134256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45964.709831134256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45964.709831134256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45964.709831134256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45964.709831134256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45964.709831134256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45964.709831134256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45964.709831134256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45964.709831134256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45964.709831134256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45964.709831134256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45964.709831134256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45964.709831134256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45964.709831134256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45964.709831134256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45964.709831134256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45964.709831134256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45964.709831134256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45964.709831134256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45964.709831134256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45964.709831134256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45964.709831134256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45964.709831134256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45964.709831134256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45964.709831134256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45964.709831134256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45964.709831134256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45964.709831134256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45964.709831134256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45964.709831134256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45964.709831134256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45964.709831134256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45964.709831134256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45964.709831134256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45964.709831134256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45964.709831134256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45964.709831134256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45964.709831134256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45964.709831134256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45964.709831134256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45964.709831134256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45964.709831134256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45964.709831134256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45964.709831134256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45964.709831134256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45964.709831134256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45964.709831134256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45964.709831134256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45964.709831134256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45964.709831134256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45964.709831134256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45964.709831134256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45964.709831134256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45964.709831134256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45964.709831134256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45964.709831134256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45964.709831134256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45964.709831134256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45964.709831134256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45964.709831134256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45964.709831134256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45964.709831134256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45964.709831134256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45964.709831134256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45964.709831134256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45964.709831134256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45964.709831134256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45964.709831134256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45964.709831134256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45964.709831134256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45964.709831134256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45964.709831134256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45964.709831134256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45964.709831134256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45964.709831134256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45964.709831134256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45964.709831134256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45964.709831134256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45964.709831134256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45964.709831134256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45964.709831134256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45964.709831134256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45964.709831134256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45964.709831134256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45964.709831134256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45964.709831134256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45964.709831134256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45964.709831134256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45964.709831134256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45964.709831134256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45964.709831134256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45964.709831134256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45964.709831134256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45964.709831134256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45964.709831134256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45964.709831134256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45964.709831134256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45964.709831134256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45964.709831134256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45964.709831134256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45964.709831134256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45964.709831134256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45964.709831134256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45964.709831134256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45964.709831134256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45964.709831134256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45964.709831134256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45964.709831134256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45964.709831134256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45964.709831134256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45964.709831134256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45964.709831134256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45964.709831134256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45964.709831134256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45964.709831134256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45964.709831134256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45964.709831134256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45964.709831134256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45964.709831134256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45964.709831134256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45964.709831134256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45964.709831134256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45964.709831134256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45964.709831134256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45964.709831134256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45964.709831134256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45964.709831134256</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261.2291135416599</v>
      </c>
      <c r="H2" s="98">
        <v>45703.474768518521</v>
      </c>
      <c r="I2" s="98" t="str">
        <f>IFERROR(VLOOKUP(D2,DB!A:F,6,0),"")</f>
        <v>SCECO</v>
      </c>
      <c r="J2" s="98" t="str">
        <f>IFERROR(VLOOKUP(D2,DB!A:G,7,0),"")</f>
        <v>Dead</v>
      </c>
      <c r="K2" s="100" t="s">
        <v>39112</v>
      </c>
      <c r="L2" s="93" t="str">
        <f>IFERROR(VLOOKUP(D2,DB!A:I,9,0),"")</f>
        <v>Latis</v>
      </c>
    </row>
    <row r="3" spans="1:16" ht="15" customHeight="1">
      <c r="A3" s="175" t="s">
        <v>39113</v>
      </c>
      <c r="B3" s="118" t="str">
        <f>IFERROR(VLOOKUP(D3,DB!A:K,11,0),"")</f>
        <v>R4</v>
      </c>
      <c r="C3" s="119">
        <v>3</v>
      </c>
      <c r="D3" s="120" t="s">
        <v>29054</v>
      </c>
      <c r="E3" s="97" t="s">
        <v>39100</v>
      </c>
      <c r="F3" s="122">
        <v>45964.70208333333</v>
      </c>
      <c r="G3" s="123">
        <f ca="1">IFERROR(NOW()-F3,"")</f>
        <v>7.7478009261540137E-3</v>
      </c>
      <c r="H3" s="122">
        <v>45964.685196759259</v>
      </c>
      <c r="I3" s="118" t="str">
        <f>IFERROR(VLOOKUP(D3,DB!A:F,6,0),"")</f>
        <v>SCECO</v>
      </c>
      <c r="J3" s="118" t="str">
        <f>IFERROR(VLOOKUP(D3,DB!A:G,7,0),"")</f>
        <v>Dead+Dead</v>
      </c>
      <c r="K3" s="124" t="s">
        <v>39114</v>
      </c>
      <c r="L3" s="120" t="str">
        <f>IFERROR(VLOOKUP(D3,DB!A:I,9,0),"")</f>
        <v>Latis</v>
      </c>
    </row>
    <row r="4" spans="1:16" ht="15" customHeight="1">
      <c r="A4" s="118"/>
      <c r="B4" s="118" t="str">
        <f>IFERROR(VLOOKUP(D4,DB!A:K,11,0),"")</f>
        <v/>
      </c>
      <c r="C4" s="119"/>
      <c r="D4" s="120"/>
      <c r="E4" s="97"/>
      <c r="F4" s="122"/>
      <c r="G4" s="123">
        <f ca="1">IFERROR(NOW()-F4,"")</f>
        <v>45964.709831134256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45964.709831134256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45964.709831134256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45964.709831134256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45964.709831134256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45964.709831134256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45964.709831134256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45964.709831134256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45964.709831134256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45964.709831134256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45964.709831134256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45964.709831134256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45964.709831134256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45964.709831134256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45964.709831134256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45964.709831134256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45964.709831134256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45964.709831134256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45964.709831134256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45964.709831134256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45964.709831134256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45964.709831134256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45964.709831134256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45964.709831134256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45964.709831134256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45964.709831134256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45964.709831134256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45964.709831134256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45964.709831134256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45964.709831134256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45964.709831134256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45964.709831134256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45964.709831134256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45964.709831134256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45964.709831134256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45964.709831134256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45964.709831134256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45964.709831134256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45964.709831134256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45964.709831134256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45964.709831134256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45964.709831134256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45964.709831134256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45964.709831134256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45964.709831134256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45964.709831134256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45964.709831134256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45964.709831134256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45964.709831134256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45964.709831134256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45964.709831134256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45964.709831134256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45964.709831134256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45964.709831134256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45964.709831134256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45964.709831134256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45964.709831134256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45964.709831134256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45964.709831134256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45964.709831134256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45964.709831134256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45964.709831134256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45964.709831134256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45964.709831134256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45964.709831134256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45964.709831134256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45964.709831134256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45964.709831134256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45964.709831134256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45964.709831134256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45964.709831134256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45964.709831134256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45964.709831134256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45964.709831134256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45964.709831134256</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45964.709831134256</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tabSelected="1" workbookViewId="0">
      <selection activeCell="E5" sqref="E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10.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72.877770949067781</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38.520953819439455</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16.048720023143687</v>
      </c>
      <c r="H4" s="152">
        <v>45948.661111111112</v>
      </c>
      <c r="I4" s="151" t="str">
        <f>IFERROR(VLOOKUP(D4,DB!A:F,6,0),"")</f>
        <v>SCECO</v>
      </c>
      <c r="J4" s="151" t="str">
        <f>IFERROR(VLOOKUP(D4,DB!A:G,7,0),"")</f>
        <v>Dead</v>
      </c>
      <c r="K4" s="151" t="s">
        <v>39120</v>
      </c>
      <c r="L4" s="151" t="str">
        <f>IFERROR(VLOOKUP(D4,DB!A:I,9,0),"")</f>
        <v>Latis</v>
      </c>
    </row>
    <row r="5" spans="1:13" ht="15">
      <c r="A5" s="151" t="s">
        <v>39121</v>
      </c>
      <c r="B5" s="151" t="str">
        <f>IFERROR(VLOOKUP(D5,DB!A:K,11,0),"")</f>
        <v/>
      </c>
      <c r="C5" s="151"/>
      <c r="D5" s="151"/>
      <c r="E5" s="151"/>
      <c r="F5" s="152">
        <v>45964.702881944446</v>
      </c>
      <c r="G5" s="153">
        <f ca="1">IFERROR(NOW()-F5,"")</f>
        <v>6.9491898102569394E-3</v>
      </c>
      <c r="H5" s="152">
        <v>45964.695937500001</v>
      </c>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45964.709831134256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45964.709831134256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45964.709831134256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45964.709831134256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45964.709831134256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45964.709831134256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45964.709831134256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45964.709831134256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45964.709831134256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45964.709831134256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45964.709831134256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45964.709831134256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45964.709831134256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45964.709831134256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45964.709831134256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45964.709831134256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45964.709831134256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45964.709831134256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45964.709831134256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45964.709831134256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45964.709831134256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45964.709831134256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45964.709831134256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45964.709831134256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45964.709831134256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45964.709831134256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45964.709831134256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45964.709831134256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45964.709831134256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45964.709831134256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45964.709831134256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45964.709831134256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45964.709831134256</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45964.709831134256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45964.709831134256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45964.709831134256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45964.709831134256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45964.709831134256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45964.709831134256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45964.709831134256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45964.709831134256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45964.709831134256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45964.709831134256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45964.709831134256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45964.709831134256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45964.709831134256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45964.709831134256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45964.709831134256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45964.709831134256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45964.709831134256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45964.709831134256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45964.709831134256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45964.709831134256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45964.709831134256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45964.709831134256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45964.709831134256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45964.709831134256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45964.709831134256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45964.709831134256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45964.709831134256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45964.709831134256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45964.709831134256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45964.709831134256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45964.709831134256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45964.709831134256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45964.709831134256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45964.709831134256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45964.709831134256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45964.709831134256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45964.709831134256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45964.709831134256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45964.709831134256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45964.709831134256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45964.709831134256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45964.709831134256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45964.709831134256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45964.709831134256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45964.709831134256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45964.709831134256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45964.709831134256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45964.709831134256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45964.709831134256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45964.709831134256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45964.709831134256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45964.709831134256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45964.709831134256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45964.709831134256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45964.709831134256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45964.709831134256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45964.709831134256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45964.709831134256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45964.709831134256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45964.709831134256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45964.709831134256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45964.709831134256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45964.709831134256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45964.709831134256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45964.709831134256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45964.709831134256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45964.709831134256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45964.709831134256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45964.709831134256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45964.709831134256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45964.709831134256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45964.709831134256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45964.709831134256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45964.709831134256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45964.709831134256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45964.709831134256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45964.709831134256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45964.709831134256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45964.709831134256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45964.709831134256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45964.709831134256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45964.709831134256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45964.709831134256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45964.709831134256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45964.709831134256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45964.709831134256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45964.709831134256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45964.709831134256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45964.709831134256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45964.709831134256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45964.709831134256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45964.709831134256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45964.709831134256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45964.709831134256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45964.709831134256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45964.709831134256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45964.709831134256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45964.709831134256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45964.709831134256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45964.709831134256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45964.709831134256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45964.709831134256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45964.709831134256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45964.709831134256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45964.709831134256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45964.709831134256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45964.709831134256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45964.709831134256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45964.709831134256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45964.709831134256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45964.709831134256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45964.709831134256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45964.709831134256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45964.709831134256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45964.709831134256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45964.709831134256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45964.709831134256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45964.709831134256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45964.709831134256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45964.709831134256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45964.709831134256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45964.709831134256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45964.709831134256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45964.709831134256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45964.709831134256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45964.709831134256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45964.709831134256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45964.709831134256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45964.709831134256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45964.709831134256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45964.709831134256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45964.709831134256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45964.709831134256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45964.709831134256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45964.709831134256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45964.709831134256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45964.709831134256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45964.709831134256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45964.709831134256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45964.709831134256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45964.709831134256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45964.709831134256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45964.709831134256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45964.709831134256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45964.709831134256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45964.709831134256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45964.709831134256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45964.709831134256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45964.709831134256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45964.709831134256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45964.709831134256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45964.709831134256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45964.709831134256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45964.709831134256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45964.709831134256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45964.709831134256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45964.709831134256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45964.709831134256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45964.709831134256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45964.709831134256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45964.709831134256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45964.709831134256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45964.709831134256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45964.709831134256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45964.709831134256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45964.709831134256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45964.709831134256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45964.709831134256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45964.709831134256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45964.709831134256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45964.709831134256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45964.709831134256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45964.709831134256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45964.709831134256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45964.709831134256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45964.709831134256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45964.709831134256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45964.709831134256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45964.709831134256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45964.709831134256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45964.709831134256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45964.709831134256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45964.709831134256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45964.709831134256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45964.709831134256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45964.709831134256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45964.709831134256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45964.709831134256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45964.709831134256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45964.709831134256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45964.709831134256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45964.709831134256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45964.709831134256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45964.709831134256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45964.709831134256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45964.709831134256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45964.709831134256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45964.709831134256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45964.709831134256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45964.709831134256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45964.709831134256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45964.709831134256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45964.709831134256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45964.709831134256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45964.709831134256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45964.709831134256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45964.709831134256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45964.709831134256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45964.709831134256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45964.709831134256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45964.709831134256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45964.709831134256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45964.709831134256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45964.709831134256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45964.709831134256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45964.709831134256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45964.709831134256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45964.709831134256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45964.709831134256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45964.709831134256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45964.709831134256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45964.709831134256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45964.709831134256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45964.709831134256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45964.709831134256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45964.709831134256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45964.709831134256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45964.709831134256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45964.709831134256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45964.709831134256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45964.709831134256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45964.709831134256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45964.709831134256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45964.709831134256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45964.709831134256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45964.709831134256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45964.709831134256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45964.709831134256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45964.709831134256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45964.709831134256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45964.709831134256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45964.709831134256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45964.709831134256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45964.709831134256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45964.709831134256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45964.709831134256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45964.709831134256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45964.709831134256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45964.709831134256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45964.709831134256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45964.709831134256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45964.709831134256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45964.709831134256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45964.709831134256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45964.709831134256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45964.709831134256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45964.709831134256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45964.709831134256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45964.709831134256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45964.709831134256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45964.709831134256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45964.709831134256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45964.709831134256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45964.709831134256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45964.709831134256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45964.709831134256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45964.709831134256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45964.709831134256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45964.709831134256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45964.709831134256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45964.709831134256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45964.709831134256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45964.709831134256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45964.709831134256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45964.709831134256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45964.709831134256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45964.709831134256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45964.709831134256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45964.709831134256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45964.709831134256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45964.709831134256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45964.709831134256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45964.709831134256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45964.709831134256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45964.709831134256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45964.709831134256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45964.709831134256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45964.709831134256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45964.709831134256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45964.709831134256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45964.709831134256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45964.709831134256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45964.709831134256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45964.709831134256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45964.709831134256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45964.709831134256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45964.709831134256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45964.709831134256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45964.709831134256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45964.709831134256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45964.709831134256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45964.709831134256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45964.709831134256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45964.709831134256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45964.709831134256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45964.709831134256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45964.709831134256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45964.709831134256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45964.709831134256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45964.709831134256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45964.709831134256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45964.709831134256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45964.709831134256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45964.709831134256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45964.709831134256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45964.709831134256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45964.709831134256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45964.709831134256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45964.709831134256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45964.709831134256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45964.709831134256</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2" ht="15"/>
    <row r="1266" ht="15"/>
  </sheetData>
  <dataValidations count="2">
    <dataValidation allowBlank="1" showInputMessage="1" showErrorMessage="1" sqref="E1" xr:uid="{920C6338-E771-4DAE-8C89-92A9093EA4DE}"/>
    <dataValidation type="list" allowBlank="1" showInputMessage="1" showErrorMessage="1" sqref="E7:E359 E2:E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37390</v>
      </c>
      <c r="E2" s="102" t="s">
        <v>39100</v>
      </c>
      <c r="F2" s="171"/>
      <c r="G2" s="115">
        <f t="shared" ref="G2:G12" ca="1" si="0">IFERROR(NOW()-F2,"-")</f>
        <v>45964.709831134256</v>
      </c>
      <c r="H2" s="171">
        <v>45964.65357638889</v>
      </c>
      <c r="I2" s="169" t="str">
        <f>IFERROR(VLOOKUP(D2,DB!A:F,6,0),"")</f>
        <v>Generator-SG</v>
      </c>
      <c r="J2" s="169" t="str">
        <f>IFERROR(VLOOKUP(D2,DB!A:G,7,0),"")</f>
        <v>Vandalized</v>
      </c>
      <c r="K2" s="172" t="s">
        <v>39123</v>
      </c>
      <c r="L2" s="173" t="str">
        <f>IFERROR(VLOOKUP(D2,DB!A:I,9,0),"")</f>
        <v>Latis</v>
      </c>
    </row>
    <row r="3" spans="1:16383" ht="31.5" customHeight="1">
      <c r="A3" s="168"/>
      <c r="B3" s="169" t="str">
        <f>IFERROR(VLOOKUP(D3,DB!A:K,11,0),"")</f>
        <v>R6</v>
      </c>
      <c r="C3" s="170">
        <v>1</v>
      </c>
      <c r="D3" s="169" t="s">
        <v>38539</v>
      </c>
      <c r="E3" s="102" t="s">
        <v>39021</v>
      </c>
      <c r="F3" s="174">
        <v>45964.702245370368</v>
      </c>
      <c r="G3" s="115">
        <f t="shared" ca="1" si="0"/>
        <v>7.5857638876186684E-3</v>
      </c>
      <c r="H3" s="171">
        <v>45964.69672453704</v>
      </c>
      <c r="I3" s="169" t="str">
        <f>IFERROR(VLOOKUP(D3,DB!A:F,6,0),"")</f>
        <v>Generator-SG</v>
      </c>
      <c r="J3" s="169" t="str">
        <f>IFERROR(VLOOKUP(D3,DB!A:G,7,0),"")</f>
        <v>Vandalized</v>
      </c>
      <c r="K3" s="172" t="s">
        <v>39124</v>
      </c>
      <c r="L3" s="173" t="str">
        <f>IFERROR(VLOOKUP(D3,DB!A:I,9,0),"")</f>
        <v>Latis</v>
      </c>
    </row>
    <row r="4" spans="1:16383" ht="31.5" customHeight="1">
      <c r="A4" s="168"/>
      <c r="B4" s="169" t="str">
        <f>IFERROR(VLOOKUP(D4,DB!A:K,11,0),"")</f>
        <v>R6</v>
      </c>
      <c r="C4" s="170">
        <v>2</v>
      </c>
      <c r="D4" s="169" t="s">
        <v>34827</v>
      </c>
      <c r="E4" s="102"/>
      <c r="F4" s="171"/>
      <c r="G4" s="115">
        <f t="shared" ca="1" si="0"/>
        <v>45964.709831134256</v>
      </c>
      <c r="H4" s="171"/>
      <c r="I4" s="169" t="str">
        <f>IFERROR(VLOOKUP(D4,DB!A:F,6,0),"")</f>
        <v>SCECO</v>
      </c>
      <c r="J4" s="169" t="str">
        <f>IFERROR(VLOOKUP(D4,DB!A:G,7,0),"")</f>
        <v>Vandalized</v>
      </c>
      <c r="K4" s="172" t="s">
        <v>39124</v>
      </c>
      <c r="L4" s="173" t="str">
        <f>IFERROR(VLOOKUP(D4,DB!A:I,9,0),"")</f>
        <v>Latis</v>
      </c>
    </row>
    <row r="5" spans="1:16383" ht="31.5" customHeight="1">
      <c r="A5" s="168"/>
      <c r="B5" s="169" t="str">
        <f>IFERROR(VLOOKUP(D5,DB!A:K,11,0),"")</f>
        <v/>
      </c>
      <c r="C5" s="170"/>
      <c r="D5" s="169"/>
      <c r="E5" s="102"/>
      <c r="F5" s="171"/>
      <c r="G5" s="115">
        <f t="shared" ca="1" si="0"/>
        <v>45964.709831134256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45964.709831134256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45964.709831134256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45964.709831134256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45964.709831134256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45964.709831134256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45964.709831134256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45964.709831134256</v>
      </c>
      <c r="H12" s="171"/>
      <c r="I12" s="169" t="str">
        <f>IFERROR(VLOOKUP(D12,DB!A:F,6,0),"")</f>
        <v/>
      </c>
      <c r="J12" s="169" t="str">
        <f>IFERROR(VLOOKUP(D12,DB!A:G,7,0),"")</f>
        <v/>
      </c>
      <c r="K12" s="172"/>
      <c r="L12" s="173" t="str">
        <f>IFERROR(VLOOKUP(D12,DB!A:I,9,0),"")</f>
        <v/>
      </c>
    </row>
    <row r="13" spans="1:16383" ht="31.5" customHeight="1">
      <c r="A13" s="103"/>
      <c r="B13" s="102" t="str">
        <f>IFERROR(VLOOKUP(D13,DB!A:K,11,0),"")</f>
        <v/>
      </c>
      <c r="C13" s="104"/>
      <c r="D13" s="102"/>
      <c r="E13" s="105"/>
      <c r="F13" s="106"/>
      <c r="G13" s="76">
        <f ca="1">IFERROR(NOW()-F13,"-")</f>
        <v>45964.709831134256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45964.709831134256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45964.709831134256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45964.709831134256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45964.709831134256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45964.709831134256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45964.709831134256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45964.709831134256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45964.709831134256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45964.709831134256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45964.709831134256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45964.709831134256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45964.709831134256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45964.709831134256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45964.709831134256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45964.709831134256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45964.709831134256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45964.709831134256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45964.709831134256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45964.709831134256</v>
      </c>
      <c r="H32" s="106"/>
      <c r="I32" s="102" t="str">
        <f>IFERROR(VLOOKUP(D32,DB!A:F,6,0),"")</f>
        <v/>
      </c>
      <c r="J32" s="101" t="str">
        <f>IFERROR(VLOOKUP(D32,DB!A:G,7,0),"")</f>
        <v/>
      </c>
      <c r="K32" s="107"/>
      <c r="L32" s="108"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2025-11-03T14:02:18Z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