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53" documentId="13_ncr:1_{F6CB121F-512D-4AA6-A0C1-0FB36C537598}" xr6:coauthVersionLast="47" xr6:coauthVersionMax="47" xr10:uidLastSave="{E02744B2-7FB1-4427-B153-CDA0D657EC3A}"/>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<sst xmlns="http://schemas.openxmlformats.org/spreadsheetml/2006/main" count="179031" uniqueCount="39107">
  <si>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</si>
  <si>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</si>
  <si>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</si>
  <si>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</si>
  <si>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</si>
  <si>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</si>
  <si>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</si>
  <si>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</si>
  <si>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</si>
  <si>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</si>
  <si>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</si>
  <si>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</si>
  <si>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</si>
  <si>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</si>
  <si>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</si>
  <si>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</si>
  <si>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</si>
  <si>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</si>
  <si>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</si>
  <si>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</si>
  <si>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</si>
  <si>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</si>
  <si>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</si>
  <si>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</si>
  <si>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</si>
  <si>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</si>
  <si>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</si>
  <si>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</si>
  <si>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</si>
  <si>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</si>
  <si>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</si>
  <si>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</si>
  <si>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</si>
  <si>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</si>
  <si>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</si>
  <si>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</si>
  <si>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</si>
  <si>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</si>
  <si>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</si>
  <si>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</si>
  <si>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</si>
  <si>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</si>
  <si>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</si>
  <si>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</si>
  <si>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</si>
  <si>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</si>
  <si>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</si>
  <si>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</si>
  <si>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</si>
  <si>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</si>
  <si>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</si>
  <si>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</si>
  <si>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</si>
  <si>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</si>
  <si>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</si>
  <si>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</si>
  <si>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</si>
  <si>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</si>
  <si>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</si>
  <si>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</si>
  <si>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</si>
  <si>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</si>
  <si>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</si>
  <si>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</si>
  <si>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</si>
  <si>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</si>
  <si>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</si>
  <si>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</si>
  <si>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</si>
  <si>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</si>
  <si>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</si>
  <si>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</si>
  <si>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</si>
  <si>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</si>
  <si>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</si>
  <si>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</si>
  <si>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</si>
  <si>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</si>
  <si>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</si>
  <si>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</si>
  <si>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</si>
  <si>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</si>
  <si>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</si>
  <si>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</si>
  <si>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</si>
  <si>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</si>
  <si>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</si>
  <si>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</si>
  <si>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</si>
  <si>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</si>
  <si>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</si>
  <si>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</si>
  <si>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</si>
  <si>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</si>
  <si>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</si>
  <si>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</si>
  <si>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</si>
  <si>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</si>
  <si>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</si>
  <si>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</si>
  <si>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</si>
  <si>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</si>
  <si>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</si>
  <si>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</si>
  <si>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</si>
  <si>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</si>
  <si>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</si>
  <si>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</si>
  <si>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</si>
  <si>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</si>
  <si>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</si>
  <si>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</si>
  <si>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</si>
  <si>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</si>
  <si>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</si>
  <si>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</si>
  <si>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</si>
  <si>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</si>
  <si>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</si>
  <si>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</si>
  <si>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</si>
  <si>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</si>
  <si>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</si>
  <si>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</si>
  <si>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</si>
  <si>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</si>
  <si>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</si>
  <si>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</si>
  <si>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</si>
  <si>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</si>
  <si>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</si>
  <si>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</si>
  <si>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</si>
  <si>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</si>
  <si>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</si>
  <si>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</si>
  <si>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</si>
  <si>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</si>
  <si>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</si>
  <si>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</si>
  <si>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</si>
  <si>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</si>
  <si>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</si>
  <si>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</si>
  <si>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</si>
  <si>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</si>
  <si>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</si>
  <si>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</si>
  <si>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</si>
  <si>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</si>
  <si>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</si>
  <si>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</si>
  <si>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</si>
  <si>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</si>
  <si>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</si>
  <si>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</si>
  <si>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</si>
  <si>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</si>
  <si>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</si>
  <si>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</si>
  <si>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</si>
  <si>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</si>
  <si>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</si>
  <si>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</si>
  <si>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</si>
  <si>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</si>
  <si>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</si>
  <si>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</si>
  <si>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</si>
  <si>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</si>
  <si>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</si>
  <si>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</si>
  <si>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</si>
  <si>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</si>
  <si>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</si>
  <si>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</si>
  <si>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</si>
  <si>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</si>
  <si>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</si>
  <si>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</si>
  <si>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</si>
  <si>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</si>
  <si>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</si>
  <si>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</si>
  <si>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</si>
  <si>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</si>
  <si>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</si>
  <si>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</si>
  <si>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</si>
  <si>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</si>
  <si>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</si>
  <si>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</si>
  <si>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</si>
  <si>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</si>
  <si>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</si>
  <si>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</si>
  <si>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</si>
  <si>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</si>
  <si>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</si>
  <si>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</si>
  <si>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</si>
  <si>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</si>
  <si>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</si>
  <si>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</si>
  <si>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</si>
  <si>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</si>
  <si>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</si>
  <si>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</si>
  <si>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</si>
  <si>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</si>
  <si>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</si>
  <si>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</si>
  <si>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</si>
  <si>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</si>
  <si>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</si>
  <si>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</si>
  <si>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</si>
  <si>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</si>
  <si>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</si>
  <si>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</si>
  <si>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</si>
  <si>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</si>
  <si>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</si>
  <si>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</si>
  <si>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</si>
  <si>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</si>
  <si>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</si>
  <si>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</si>
  <si>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</si>
  <si>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</si>
  <si>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</si>
  <si>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</si>
  <si>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</si>
  <si>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</si>
  <si>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</si>
  <si>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</si>
  <si>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</si>
  <si>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</si>
  <si>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</si>
  <si>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</si>
  <si>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</si>
  <si>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</si>
  <si>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</si>
  <si>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</si>
  <si>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</si>
  <si>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</si>
  <si>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</si>
  <si>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</si>
  <si>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</si>
  <si>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</si>
  <si>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</si>
  <si>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</si>
  <si>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</si>
  <si>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</si>
  <si>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</si>
  <si>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</si>
  <si>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</si>
  <si>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</si>
  <si>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</si>
  <si>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</si>
  <si>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</si>
  <si>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</si>
  <si>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</si>
  <si>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</si>
  <si>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</si>
  <si>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</si>
  <si>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</si>
  <si>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</si>
  <si>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</si>
  <si>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</si>
  <si>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</si>
  <si>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</si>
  <si>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</si>
  <si>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</si>
  <si>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</si>
  <si>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</si>
  <si>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</si>
  <si>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</si>
  <si>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</si>
  <si>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</si>
  <si>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</si>
  <si>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</si>
  <si>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</si>
  <si>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</si>
  <si>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</si>
  <si>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</si>
  <si>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</si>
  <si>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</si>
  <si>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</si>
  <si>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</si>
  <si>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</si>
  <si>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</si>
  <si>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</si>
  <si>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</si>
  <si>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</si>
  <si>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</si>
  <si>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</si>
  <si>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</si>
  <si>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</si>
  <si>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</si>
  <si>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</si>
  <si>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</si>
  <si>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</si>
  <si>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</si>
  <si>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</si>
  <si>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</si>
  <si>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</si>
  <si>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</si>
  <si>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</si>
  <si>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</si>
  <si>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</si>
  <si>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</si>
  <si>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</si>
  <si>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</si>
  <si>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</si>
  <si>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</si>
  <si>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</si>
  <si>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</si>
  <si>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</si>
  <si>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</si>
  <si>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</si>
  <si>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</si>
  <si>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</si>
  <si>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</si>
  <si>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</si>
  <si>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</si>
  <si>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</si>
  <si>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</si>
  <si>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</si>
  <si>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</si>
  <si>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</si>
  <si>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</si>
  <si>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</si>
  <si>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</si>
  <si>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</si>
  <si>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</si>
  <si>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</si>
  <si>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</si>
  <si>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</si>
  <si>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</si>
  <si>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</si>
  <si>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</si>
  <si>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</si>
  <si>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</si>
  <si>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</si>
  <si>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</si>
  <si>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</si>
  <si>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</si>
  <si>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</si>
  <si>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</si>
  <si>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</si>
  <si>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</si>
  <si>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</si>
  <si>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</si>
  <si>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</si>
  <si>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</si>
  <si>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</si>
  <si>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</si>
  <si>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</si>
  <si>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</si>
  <si>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</si>
  <si>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</si>
  <si>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</si>
  <si>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</si>
  <si>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</si>
  <si>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</si>
  <si>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</si>
  <si>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</si>
  <si>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</si>
  <si>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</si>
  <si>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</si>
  <si>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</si>
  <si>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</si>
  <si>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</si>
  <si>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</si>
  <si>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</si>
  <si>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</si>
  <si>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</si>
  <si>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</si>
  <si>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</si>
  <si>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</si>
  <si>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</si>
  <si>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</si>
  <si>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</si>
  <si>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</si>
  <si>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</si>
  <si>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</si>
  <si>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</si>
  <si>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</si>
  <si>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</si>
  <si>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</si>
  <si>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</si>
  <si>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</si>
  <si>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</si>
  <si>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</si>
  <si>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</si>
  <si>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</si>
  <si>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</si>
  <si>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</si>
  <si>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</si>
  <si>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</si>
  <si>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</si>
  <si>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</si>
  <si>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</si>
  <si>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</si>
  <si>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</si>
  <si>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</si>
  <si>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</si>
  <si>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</si>
  <si>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</si>
  <si>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</si>
  <si>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</si>
  <si>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</si>
  <si>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</si>
  <si>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</si>
  <si>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</si>
  <si>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</si>
  <si>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</si>
  <si>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</si>
  <si>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</si>
  <si>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</si>
  <si>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</si>
  <si>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</si>
  <si>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</si>
  <si>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</si>
  <si>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</si>
  <si>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</si>
  <si>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</si>
  <si>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</si>
  <si>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</si>
  <si>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</si>
  <si>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</si>
  <si>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</si>
  <si>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</si>
  <si>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</si>
  <si>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</si>
  <si>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</si>
  <si>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</si>
  <si>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</si>
  <si>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</si>
  <si>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</si>
  <si>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</si>
  <si>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</si>
  <si>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</si>
  <si>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</si>
  <si>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</si>
  <si>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</si>
  <si>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</si>
  <si>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</si>
  <si>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</si>
  <si>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</si>
  <si>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</si>
  <si>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</si>
  <si>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</si>
  <si>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</si>
  <si>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</si>
  <si>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</si>
  <si>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</si>
  <si>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</si>
  <si>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</si>
  <si>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</si>
  <si>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</si>
  <si>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</si>
  <si>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</si>
  <si>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</si>
  <si>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</si>
  <si>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</si>
  <si>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</si>
  <si>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</si>
  <si>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</si>
  <si>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</si>
  <si>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</si>
  <si>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</si>
  <si>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</si>
  <si>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</si>
  <si>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</si>
  <si>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</si>
  <si>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</si>
  <si>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</si>
  <si>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</si>
  <si>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</si>
  <si>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</si>
  <si>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</si>
  <si>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</si>
  <si>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</si>
  <si>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</si>
  <si>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</si>
  <si>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</si>
  <si>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</si>
  <si>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</si>
  <si>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</si>
  <si>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</si>
  <si>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</si>
  <si>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</si>
  <si>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</si>
  <si>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</si>
  <si>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</si>
  <si>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</si>
  <si>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</si>
  <si>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</si>
  <si>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</si>
  <si>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</si>
  <si>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</si>
  <si>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</si>
  <si>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</si>
  <si>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</si>
  <si>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</si>
  <si>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</si>
  <si>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</si>
  <si>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</si>
  <si>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</si>
  <si>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</si>
  <si>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</si>
  <si>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</si>
  <si>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</si>
  <si>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</si>
  <si>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</si>
  <si>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</si>
  <si>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</si>
  <si>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</si>
  <si>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</si>
  <si>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</si>
  <si>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</si>
  <si>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</si>
  <si>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</si>
  <si>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</si>
  <si>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</si>
  <si>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</si>
  <si>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</si>
  <si>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</si>
  <si>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</si>
  <si>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</si>
  <si>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</si>
  <si>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</si>
  <si>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</si>
  <si>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</si>
  <si>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</si>
  <si>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</si>
  <si>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</si>
  <si>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</si>
  <si>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</si>
  <si>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</si>
  <si>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</si>
  <si>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</si>
  <si>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</si>
  <si>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</si>
  <si>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</si>
  <si>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</si>
  <si>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</si>
  <si>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</si>
  <si>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</si>
  <si>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</si>
  <si>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</si>
  <si>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</si>
  <si>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</si>
  <si>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</si>
  <si>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</si>
  <si>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</si>
  <si>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</si>
  <si>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</si>
  <si>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</si>
  <si>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</si>
  <si>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</si>
  <si>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</si>
  <si>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</si>
  <si>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</si>
  <si>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</si>
  <si>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</si>
  <si>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</si>
  <si>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</si>
  <si>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</si>
  <si>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</si>
  <si>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</si>
  <si>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</si>
  <si>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</si>
  <si>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</si>
  <si>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</si>
  <si>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</si>
  <si>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</si>
  <si>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</si>
  <si>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</si>
  <si>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</si>
  <si>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</si>
  <si>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</si>
  <si>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</si>
  <si>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</si>
  <si>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</si>
  <si>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</si>
  <si>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</si>
  <si>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</si>
  <si>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</si>
  <si>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</si>
  <si>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</si>
  <si>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</si>
  <si>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</si>
  <si>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</si>
  <si>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</si>
  <si>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</si>
  <si>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</si>
  <si>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</si>
  <si>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</si>
  <si>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</si>
  <si>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</si>
  <si>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</si>
  <si>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</si>
  <si>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</si>
  <si>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</si>
  <si>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</si>
  <si>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</si>
  <si>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</si>
  <si>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</si>
  <si>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</si>
  <si>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</si>
  <si>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</si>
  <si>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</si>
  <si>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</si>
  <si>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</si>
  <si>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</si>
  <si>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</si>
  <si>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</si>
  <si>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</si>
  <si>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</si>
  <si>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</si>
  <si>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</si>
  <si>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</si>
  <si>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</si>
  <si>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</si>
  <si>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</si>
  <si>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</si>
  <si>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</si>
  <si>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</si>
  <si>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</si>
  <si>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</si>
  <si>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</si>
  <si>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</si>
  <si>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</si>
  <si>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</si>
  <si>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</si>
  <si>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</si>
  <si>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</si>
  <si>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</si>
  <si>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</si>
  <si>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</si>
  <si>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</si>
  <si>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</si>
  <si>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</si>
  <si>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</si>
  <si>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</si>
  <si>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</si>
  <si>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</si>
  <si>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</si>
  <si>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</si>
  <si>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</si>
  <si>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</si>
  <si>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</si>
  <si>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</si>
  <si>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</si>
  <si>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</si>
  <si>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</si>
  <si>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</si>
  <si>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</si>
  <si>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</si>
  <si>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</si>
  <si>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</si>
  <si>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</si>
  <si>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</si>
  <si>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</si>
  <si>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</si>
  <si>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</si>
  <si>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</si>
  <si>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</si>
  <si>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</si>
  <si>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</si>
  <si>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</si>
  <si>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</si>
  <si>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</si>
  <si>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</si>
  <si>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</si>
  <si>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</si>
  <si>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</si>
  <si>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</si>
  <si>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</si>
  <si>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</si>
  <si>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</si>
  <si>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</si>
  <si>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</si>
  <si>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</si>
  <si>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</si>
  <si>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</si>
  <si>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</si>
  <si>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</si>
  <si>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</si>
  <si>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</si>
  <si>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</si>
  <si>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</si>
  <si>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</si>
  <si>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</si>
  <si>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</si>
  <si>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</si>
  <si>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</si>
  <si>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</si>
  <si>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</si>
  <si>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</si>
  <si>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</si>
  <si>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</si>
  <si>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</si>
  <si>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</si>
  <si>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</si>
  <si>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</si>
  <si>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</si>
  <si>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</si>
  <si>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</si>
  <si>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</si>
  <si>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</si>
  <si>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</si>
  <si>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</si>
  <si>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</si>
  <si>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</si>
  <si>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</si>
  <si>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</si>
  <si>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</si>
  <si>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</si>
  <si>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</si>
  <si>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</si>
  <si>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</si>
  <si>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</si>
  <si>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</si>
  <si>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</si>
  <si>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</si>
  <si>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</si>
  <si>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</si>
  <si>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</si>
  <si>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</si>
  <si>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</si>
  <si>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</si>
  <si>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</si>
  <si>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</si>
  <si>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</si>
  <si>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</si>
  <si>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</si>
  <si>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</si>
  <si>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</si>
  <si>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</si>
  <si>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</si>
  <si>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</si>
  <si>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</si>
  <si>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</si>
  <si>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</si>
  <si>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</si>
  <si>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</si>
  <si>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</si>
  <si>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</si>
  <si>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</si>
  <si>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</si>
  <si>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</si>
  <si>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</si>
  <si>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</si>
  <si>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</si>
  <si>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</si>
  <si>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</si>
  <si>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</si>
  <si>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</si>
  <si>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</si>
  <si>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</si>
  <si>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</si>
  <si>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</si>
  <si>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</si>
  <si>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</si>
  <si>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</si>
  <si>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</si>
  <si>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</si>
  <si>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</si>
  <si>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</si>
  <si>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</si>
  <si>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</si>
  <si>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</si>
  <si>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</si>
  <si>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</si>
  <si>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</si>
  <si>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</si>
  <si>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</si>
  <si>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</si>
  <si>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</si>
  <si>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</si>
  <si>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</si>
  <si>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</si>
  <si>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</si>
  <si>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</si>
  <si>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</si>
  <si>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</si>
  <si>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</si>
  <si>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</si>
  <si>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</si>
  <si>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</si>
  <si>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</si>
  <si>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</si>
  <si>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</si>
  <si>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</si>
  <si>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</si>
  <si>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</si>
  <si>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</si>
  <si>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</si>
  <si>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</si>
  <si>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</si>
  <si>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</si>
  <si>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</si>
  <si>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</si>
  <si>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</si>
  <si>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</si>
  <si>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</si>
  <si>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</si>
  <si>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</si>
  <si>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</si>
  <si>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</si>
  <si>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</si>
  <si>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</si>
  <si>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</si>
  <si>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</si>
  <si>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</si>
  <si>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</si>
  <si>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</si>
  <si>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</si>
  <si>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</si>
  <si>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</si>
  <si>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</si>
  <si>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</si>
  <si>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</si>
  <si>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</si>
  <si>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</si>
  <si>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</si>
  <si>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</si>
  <si>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</si>
  <si>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</si>
  <si>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</si>
  <si>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</si>
  <si>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</si>
  <si>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</si>
  <si>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</si>
  <si>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</si>
  <si>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</si>
  <si>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</si>
  <si>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</si>
  <si>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</si>
  <si>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</si>
  <si>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</si>
  <si>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</si>
  <si>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</si>
  <si>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</si>
  <si>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</si>
  <si>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</si>
  <si>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</si>
  <si>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</si>
  <si>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</si>
  <si>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</si>
  <si>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</si>
  <si>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</si>
  <si>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</si>
  <si>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</si>
  <si>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</si>
  <si>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</si>
  <si>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</si>
  <si>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</si>
  <si>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</si>
  <si>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</si>
  <si>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</si>
  <si>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</si>
  <si>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</si>
  <si>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</si>
  <si>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</si>
  <si>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</si>
  <si>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</si>
  <si>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</si>
  <si>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</si>
  <si>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</si>
  <si>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</si>
  <si>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</si>
  <si>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</si>
  <si>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</si>
  <si>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</si>
  <si>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</si>
  <si>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</si>
  <si>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</si>
  <si>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</si>
  <si>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</si>
  <si>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</si>
  <si>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</si>
  <si>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</si>
  <si>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</si>
  <si>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</si>
  <si>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</si>
  <si>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</si>
  <si>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</si>
  <si>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</si>
  <si>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</si>
  <si>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</si>
  <si>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</si>
  <si>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</si>
  <si>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</si>
  <si>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</si>
  <si>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</si>
  <si>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</si>
  <si>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</si>
  <si>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</si>
  <si>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</si>
  <si>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</si>
  <si>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</si>
  <si>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</si>
  <si>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</si>
  <si>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</si>
  <si>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</si>
  <si>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</si>
  <si>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</si>
  <si>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</si>
  <si>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</si>
  <si>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</si>
  <si>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</si>
  <si>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</si>
  <si>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</si>
  <si>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</si>
  <si>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</si>
  <si>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</si>
  <si>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</si>
  <si>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</si>
  <si>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</si>
  <si>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</si>
  <si>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</si>
  <si>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</si>
  <si>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</si>
  <si>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</si>
  <si>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</si>
  <si>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</si>
  <si>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</si>
  <si>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</si>
  <si>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</si>
  <si>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</si>
  <si>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</si>
  <si>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</si>
  <si>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</si>
  <si>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</si>
  <si>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</si>
  <si>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</si>
  <si>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</si>
  <si>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</si>
  <si>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</si>
  <si>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</si>
  <si>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</si>
  <si>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</si>
  <si>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</si>
  <si>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</si>
  <si>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</si>
  <si>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</si>
  <si>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</si>
  <si>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</si>
  <si>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</si>
  <si>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</si>
  <si>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</si>
  <si>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</si>
  <si>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</si>
  <si>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</si>
  <si>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</si>
  <si>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</si>
  <si>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</si>
  <si>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</si>
  <si>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</si>
  <si>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</si>
  <si>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</si>
  <si>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</si>
  <si>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</si>
  <si>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</si>
  <si>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</si>
  <si>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</si>
  <si>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</si>
  <si>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</si>
  <si>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</si>
  <si>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</si>
  <si>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</si>
  <si>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</si>
  <si>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</si>
  <si>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</si>
  <si>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</si>
  <si>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</si>
  <si>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</si>
  <si>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</si>
  <si>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</si>
  <si>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</si>
  <si>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</si>
  <si>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</si>
  <si>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</si>
  <si>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</si>
  <si>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</si>
  <si>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</si>
  <si>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</si>
  <si>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</si>
  <si>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</si>
  <si>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</si>
  <si>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</si>
  <si>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</si>
  <si>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</si>
  <si>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</si>
  <si>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</si>
  <si>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</si>
  <si>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</si>
  <si>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</si>
  <si>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</si>
  <si>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</si>
  <si>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</si>
  <si>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</si>
  <si>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</si>
  <si>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</si>
  <si>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</si>
  <si>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</si>
  <si>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</si>
  <si>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</si>
  <si>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</si>
  <si>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</si>
  <si>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</si>
  <si>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</si>
  <si>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</si>
  <si>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</si>
  <si>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</si>
  <si>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</si>
  <si>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</si>
  <si>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</si>
  <si>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</si>
  <si>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</si>
  <si>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</si>
  <si>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</si>
  <si>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</si>
  <si>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</si>
  <si>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</si>
  <si>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</si>
  <si>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</si>
  <si>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</si>
  <si>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</si>
  <si>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</si>
  <si>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</si>
  <si>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</si>
  <si>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</si>
  <si>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</si>
  <si>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</si>
  <si>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</si>
  <si>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</si>
  <si>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</si>
  <si>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</si>
  <si>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</si>
  <si>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</si>
  <si>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</si>
  <si>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</si>
  <si>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</si>
  <si>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</si>
  <si>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</si>
  <si>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</si>
  <si>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</si>
  <si>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</si>
  <si>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</si>
  <si>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</si>
  <si>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</si>
  <si>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</si>
  <si>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</si>
  <si>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</si>
  <si>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</si>
  <si>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</si>
  <si>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</si>
  <si>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</si>
  <si>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</si>
  <si>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</si>
  <si>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</si>
  <si>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</si>
  <si>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</si>
  <si>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</si>
  <si>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</si>
  <si>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</si>
  <si>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</si>
  <si>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</si>
  <si>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</si>
  <si>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</si>
  <si>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</si>
  <si>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</si>
  <si>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</si>
  <si>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</si>
  <si>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</si>
  <si>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</si>
  <si>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</si>
  <si>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</si>
  <si>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</si>
  <si>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</si>
  <si>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</si>
  <si>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</si>
  <si>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</si>
  <si>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</si>
  <si>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</si>
  <si>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</si>
  <si>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</si>
  <si>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</si>
  <si>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</si>
  <si>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</si>
  <si>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</si>
  <si>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</si>
  <si>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</si>
  <si>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</si>
  <si>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</si>
  <si>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</si>
  <si>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</si>
  <si>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</si>
  <si>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</si>
  <si>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</si>
  <si>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</si>
  <si>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</si>
  <si>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</si>
  <si>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</si>
  <si>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</si>
  <si>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</si>
  <si>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</si>
  <si>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</si>
  <si>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</si>
  <si>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</si>
  <si>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</si>
  <si>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</si>
  <si>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</si>
  <si>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</si>
  <si>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</si>
  <si>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</si>
  <si>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</si>
  <si>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</si>
  <si>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</si>
  <si>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</si>
  <si>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</si>
  <si>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</si>
  <si>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</si>
  <si>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</si>
  <si>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</si>
  <si>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</si>
  <si>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</si>
  <si>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</si>
  <si>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</si>
  <si>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</si>
  <si>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</si>
  <si>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</si>
  <si>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</si>
  <si>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</si>
  <si>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</si>
  <si>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</si>
  <si>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</si>
  <si>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</si>
  <si>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</si>
  <si>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</si>
  <si>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</si>
  <si>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</si>
  <si>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</si>
  <si>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</si>
  <si>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</si>
  <si>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</si>
  <si>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</si>
  <si>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</si>
  <si>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</si>
  <si>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</si>
  <si>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</si>
  <si>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</si>
  <si>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</si>
  <si>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</si>
  <si>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</si>
  <si>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</si>
  <si>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</si>
  <si>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</si>
  <si>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</si>
  <si>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</si>
  <si>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</si>
  <si>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</si>
  <si>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</si>
  <si>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</si>
  <si>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</si>
  <si>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</si>
  <si>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</si>
  <si>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</si>
  <si>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</si>
  <si>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</si>
  <si>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</si>
  <si>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</si>
  <si>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</si>
  <si>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</si>
  <si>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</si>
  <si>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</si>
  <si>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</si>
  <si>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</si>
  <si>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</si>
  <si>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</si>
  <si>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</si>
  <si>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</si>
  <si>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</si>
  <si>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</si>
  <si>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</si>
  <si>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</si>
  <si>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</si>
  <si>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</si>
  <si>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</si>
  <si>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</si>
  <si>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</si>
  <si>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</si>
  <si>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</si>
  <si>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</si>
  <si>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</si>
  <si>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</si>
  <si>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</si>
  <si>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</si>
  <si>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</si>
  <si>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</si>
  <si>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</si>
  <si>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</si>
  <si>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</si>
  <si>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</si>
  <si>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</si>
  <si>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</si>
  <si>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</si>
  <si>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</si>
  <si>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</si>
  <si>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</si>
  <si>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</si>
  <si>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</si>
  <si>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</si>
  <si>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</si>
  <si>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</si>
  <si>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</si>
  <si>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</si>
  <si>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</si>
  <si>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</si>
  <si>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</si>
  <si>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</si>
  <si>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</si>
  <si>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</si>
  <si>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</si>
  <si>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</si>
  <si>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</si>
  <si>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</si>
  <si>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</si>
  <si>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</si>
  <si>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</si>
  <si>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</si>
  <si>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</si>
  <si>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</si>
  <si>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</si>
  <si>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</si>
  <si>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</si>
  <si>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</si>
  <si>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</si>
  <si>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</si>
  <si>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</si>
  <si>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</si>
  <si>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</si>
  <si>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</si>
  <si>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</si>
  <si>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</si>
  <si>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</si>
  <si>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</si>
  <si>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</si>
  <si>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</si>
  <si>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</si>
  <si>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</si>
  <si>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</si>
  <si>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</si>
  <si>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</si>
  <si>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</si>
  <si>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</si>
  <si>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</si>
  <si>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</si>
  <si>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</si>
  <si>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</si>
  <si>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</si>
  <si>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</si>
  <si>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</si>
  <si>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</si>
  <si>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</si>
  <si>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</si>
  <si>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</si>
  <si>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</si>
  <si>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</si>
  <si>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</si>
  <si>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</si>
  <si>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</si>
  <si>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</si>
  <si>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</si>
  <si>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</si>
  <si>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</si>
  <si>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</si>
  <si>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</si>
  <si>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</si>
  <si>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</si>
  <si>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</si>
  <si>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</si>
  <si>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</si>
  <si>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</si>
  <si>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</si>
  <si>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</si>
  <si>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</si>
  <si>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</si>
  <si>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</si>
  <si>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</si>
  <si>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</si>
  <si>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</si>
  <si>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</si>
  <si>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</si>
  <si>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</si>
  <si>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</si>
  <si>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</si>
  <si>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</si>
  <si>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</si>
  <si>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</si>
  <si>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</si>
  <si>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</si>
  <si>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</si>
  <si>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</si>
  <si>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</si>
  <si>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</si>
  <si>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</si>
  <si>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</si>
  <si>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</si>
  <si>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</si>
  <si>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</si>
  <si>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</si>
  <si>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</si>
  <si>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</si>
  <si>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</si>
  <si>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</si>
  <si>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</si>
  <si>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</si>
  <si>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</si>
  <si>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</si>
  <si>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</si>
  <si>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</si>
  <si>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</si>
  <si>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</si>
  <si>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</si>
  <si>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</si>
  <si>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</si>
  <si>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</si>
  <si>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</si>
  <si>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</si>
  <si>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</si>
  <si>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</si>
  <si>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</si>
  <si>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</si>
  <si>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</si>
  <si>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</si>
  <si>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</si>
  <si>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</si>
  <si>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</si>
  <si>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</si>
  <si>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</si>
  <si>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</si>
  <si>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</si>
  <si>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</si>
  <si>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</si>
  <si>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</si>
  <si>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</si>
  <si>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</si>
  <si>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</si>
  <si>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</si>
  <si>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</si>
  <si>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</si>
  <si>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</si>
  <si>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</si>
  <si>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</si>
  <si>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</si>
  <si>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</si>
  <si>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</si>
  <si>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</si>
  <si>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</si>
  <si>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</si>
  <si>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</si>
  <si>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</si>
  <si>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</si>
  <si>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</si>
  <si>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</si>
  <si>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</si>
  <si>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</si>
  <si>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</si>
  <si>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</si>
  <si>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</si>
  <si>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</si>
  <si>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</si>
  <si>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</si>
  <si>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</si>
  <si>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</si>
  <si>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</si>
  <si>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</si>
  <si>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</si>
  <si>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</si>
  <si>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</si>
  <si>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</si>
  <si>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</si>
  <si>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</si>
  <si>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</si>
  <si>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</si>
  <si>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</si>
  <si>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</si>
  <si>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</si>
  <si>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</si>
  <si>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</si>
  <si>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</si>
  <si>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</si>
  <si>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</si>
  <si>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</si>
  <si>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</si>
  <si>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</si>
  <si>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</si>
  <si>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</si>
  <si>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</si>
  <si>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</si>
  <si>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</si>
  <si>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</si>
  <si>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</si>
  <si>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</si>
  <si>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</si>
  <si>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</si>
  <si>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</si>
  <si>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</si>
  <si>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</si>
  <si>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</si>
  <si>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</si>
  <si>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</si>
  <si>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</si>
  <si>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</si>
  <si>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</si>
  <si>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</si>
  <si>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</si>
  <si>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</si>
  <si>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</si>
  <si>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</si>
  <si>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</si>
  <si>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</si>
  <si>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</si>
  <si>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</si>
  <si>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</si>
  <si>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</si>
  <si>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</si>
  <si>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</si>
  <si>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</si>
  <si>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</si>
  <si>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</si>
  <si>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</si>
  <si>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</si>
  <si>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</si>
  <si>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</si>
  <si>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</si>
  <si>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</si>
  <si>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</si>
  <si>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</si>
  <si>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</si>
  <si>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</si>
  <si>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</si>
  <si>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</si>
  <si>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</si>
  <si>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</si>
  <si>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</si>
  <si>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</si>
  <si>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</si>
  <si>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</si>
  <si>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</si>
  <si>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</si>
  <si>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</si>
  <si>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</si>
  <si>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</si>
  <si>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</si>
  <si>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</si>
  <si>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</si>
  <si>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</si>
  <si>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</si>
  <si>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</si>
  <si>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</si>
  <si>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</si>
  <si>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</si>
  <si>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</si>
  <si>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</si>
  <si>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</si>
  <si>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</si>
  <si>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</si>
  <si>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</si>
  <si>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</si>
  <si>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</si>
  <si>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</si>
  <si>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</si>
  <si>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</si>
  <si>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</si>
  <si>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</si>
  <si>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</si>
  <si>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</si>
  <si>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</si>
  <si>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</si>
  <si>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</si>
  <si>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</si>
  <si>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</si>
  <si>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</si>
  <si>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</si>
  <si>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</si>
  <si>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</si>
  <si>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</si>
  <si>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</si>
  <si>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</si>
  <si>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</si>
  <si>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</si>
  <si>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</si>
  <si>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</si>
  <si>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</si>
  <si>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</si>
  <si>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</si>
  <si>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</si>
  <si>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</si>
  <si>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</si>
  <si>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</si>
  <si>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</si>
  <si>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</si>
  <si>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</si>
  <si>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</si>
  <si>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</si>
  <si>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</si>
  <si>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</si>
  <si>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</si>
  <si>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</si>
  <si>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</si>
  <si>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</si>
  <si>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</si>
  <si>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</si>
  <si>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</si>
  <si>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</si>
  <si>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</si>
  <si>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</si>
  <si>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</si>
  <si>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</si>
  <si>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</si>
  <si>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</si>
  <si>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</si>
  <si>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</si>
  <si>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</si>
  <si>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</si>
  <si>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</si>
  <si>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</si>
  <si>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</si>
  <si>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</si>
  <si>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</si>
  <si>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</si>
  <si>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</si>
  <si>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</si>
  <si>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</si>
  <si>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</si>
  <si>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</si>
  <si>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</si>
  <si>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</si>
  <si>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</si>
  <si>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</si>
  <si>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</si>
  <si>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</si>
  <si>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</si>
  <si>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</si>
  <si>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</si>
  <si>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</si>
  <si>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</si>
  <si>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</si>
  <si>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</si>
  <si>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</si>
  <si>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</si>
  <si>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</si>
  <si>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</si>
  <si>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</si>
  <si>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</si>
  <si>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</si>
  <si>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</si>
  <si>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</si>
  <si>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</si>
  <si>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</si>
  <si>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</si>
  <si>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</si>
  <si>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</si>
  <si>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</si>
  <si>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</si>
  <si>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</si>
  <si>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</si>
  <si>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</si>
  <si>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</si>
  <si>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</si>
  <si>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</si>
  <si>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</si>
  <si>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</si>
  <si>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</si>
  <si>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</si>
  <si>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</si>
  <si>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</si>
  <si>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</si>
  <si>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</si>
  <si>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</si>
  <si>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</si>
  <si>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</si>
  <si>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</si>
  <si>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</si>
  <si>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</si>
  <si>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</si>
  <si>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</si>
  <si>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</si>
  <si>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</si>
  <si>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</si>
  <si>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</si>
  <si>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</si>
  <si>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</si>
  <si>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</si>
  <si>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</si>
  <si>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</si>
  <si>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</si>
  <si>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</si>
  <si>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</si>
  <si>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</si>
  <si>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</si>
  <si>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</si>
  <si>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</si>
  <si>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</si>
  <si>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</si>
  <si>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</si>
  <si>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</si>
  <si>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</si>
  <si>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</si>
  <si>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</si>
  <si>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</si>
  <si>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</si>
  <si>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</si>
  <si>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</si>
  <si>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</si>
  <si>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</si>
  <si>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</si>
  <si>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</si>
  <si>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</si>
  <si>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</si>
  <si>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</si>
  <si>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</si>
  <si>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</si>
  <si>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</si>
  <si>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</si>
  <si>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</si>
  <si>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</si>
  <si>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</si>
  <si>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</si>
  <si>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</si>
  <si>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</si>
  <si>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</si>
  <si>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</si>
  <si>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</si>
  <si>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</si>
  <si>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</si>
  <si>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</si>
  <si>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</si>
  <si>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</si>
  <si>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</si>
  <si>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</si>
  <si>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</si>
  <si>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</si>
  <si>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</si>
  <si>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</si>
  <si>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</si>
  <si>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</si>
  <si>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</si>
  <si>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</si>
  <si>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</si>
  <si>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</si>
  <si>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</si>
  <si>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</si>
  <si>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</si>
  <si>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</si>
  <si>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</si>
  <si>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</si>
  <si>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</si>
  <si>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</si>
  <si>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</si>
  <si>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</si>
  <si>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</si>
  <si>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</si>
  <si>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</si>
  <si>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</si>
  <si>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</si>
  <si>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</si>
  <si>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</si>
  <si>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</si>
  <si>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</si>
  <si>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</si>
  <si>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</si>
  <si>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</si>
  <si>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</si>
  <si>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</si>
  <si>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</si>
  <si>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</si>
  <si>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</si>
  <si>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</si>
  <si>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</si>
  <si>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</si>
  <si>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</si>
  <si>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</si>
  <si>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</si>
  <si>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</si>
  <si>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</si>
  <si>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</si>
  <si>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</si>
  <si>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</si>
  <si>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</si>
  <si>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</si>
  <si>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</si>
  <si>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</si>
  <si>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</si>
  <si>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</si>
  <si>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</si>
  <si>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</si>
  <si>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</si>
  <si>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</si>
  <si>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</si>
  <si>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</si>
  <si>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</si>
  <si>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</si>
  <si>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</si>
  <si>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</si>
  <si>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</si>
  <si>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</si>
  <si>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</si>
  <si>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</si>
  <si>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</si>
  <si>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</si>
  <si>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</si>
  <si>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</si>
  <si>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</si>
  <si>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</si>
  <si>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</si>
  <si>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</si>
  <si>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</si>
  <si>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</si>
  <si>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</si>
  <si>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</si>
  <si>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</si>
  <si>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</si>
  <si>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</si>
  <si>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</si>
  <si>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</si>
  <si>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</si>
  <si>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</si>
  <si>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</si>
  <si>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</si>
  <si>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</si>
  <si>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</si>
  <si>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</si>
  <si>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</si>
  <si>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</si>
  <si>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</si>
  <si>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</si>
  <si>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</si>
  <si>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</si>
  <si>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</si>
  <si>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</si>
  <si>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</si>
  <si>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</si>
  <si>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</si>
  <si>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</si>
  <si>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</si>
  <si>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</si>
  <si>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</si>
  <si>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</si>
  <si>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</si>
  <si>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</si>
  <si>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</si>
  <si>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</si>
  <si>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</si>
  <si>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</si>
  <si>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</si>
  <si>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</si>
  <si>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</si>
  <si>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</si>
  <si>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</si>
  <si>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</si>
  <si>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</si>
  <si>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</si>
  <si>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</si>
  <si>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</si>
  <si>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</si>
  <si>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</si>
  <si>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</si>
  <si>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</si>
  <si>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</si>
  <si>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</si>
  <si>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</si>
  <si>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</si>
  <si>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</si>
  <si>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</si>
  <si>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</si>
  <si>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</si>
  <si>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</si>
  <si>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</si>
  <si>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</si>
  <si>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</si>
  <si>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</si>
  <si>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</si>
  <si>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</si>
  <si>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</si>
  <si>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</si>
  <si>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</si>
  <si>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</si>
  <si>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</si>
  <si>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</si>
  <si>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</si>
  <si>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</si>
  <si>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</si>
  <si>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</si>
  <si>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</si>
  <si>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</si>
  <si>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</si>
  <si>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</si>
  <si>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</si>
  <si>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</si>
  <si>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</si>
  <si>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</si>
  <si>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</si>
  <si>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</si>
  <si>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</si>
  <si>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</si>
  <si>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</si>
  <si>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</si>
  <si>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</si>
  <si>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</si>
  <si>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</si>
  <si>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</si>
  <si>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</si>
  <si>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</si>
  <si>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</si>
  <si>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</si>
  <si>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</si>
  <si>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</si>
  <si>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</si>
  <si>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</si>
  <si>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</si>
  <si>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</si>
  <si>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</si>
  <si>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</si>
  <si>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</si>
  <si>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</si>
  <si>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</si>
  <si>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</si>
  <si>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</si>
  <si>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</si>
  <si>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</si>
  <si>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</si>
  <si>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</si>
  <si>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</si>
  <si>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</si>
  <si>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</si>
  <si>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</si>
  <si>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</si>
  <si>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</si>
  <si>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</si>
  <si>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</si>
  <si>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</si>
  <si>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</si>
  <si>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</si>
  <si>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</si>
  <si>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</si>
  <si>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</si>
  <si>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</si>
  <si>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</si>
  <si>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</si>
  <si>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</si>
  <si>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</si>
  <si>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</si>
  <si>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</si>
  <si>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</si>
  <si>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</si>
  <si>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</si>
  <si>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</si>
  <si>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</si>
  <si>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</si>
  <si>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</si>
  <si>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</si>
  <si>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</si>
  <si>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</si>
  <si>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</si>
  <si>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</si>
  <si>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</si>
  <si>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</si>
  <si>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</si>
  <si>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</si>
  <si>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</si>
  <si>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</si>
  <si>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</si>
  <si>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</si>
  <si>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</si>
  <si>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</si>
  <si>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</si>
  <si>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</si>
  <si>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</si>
  <si>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</si>
  <si>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</si>
  <si>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</si>
  <si>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</si>
  <si>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</si>
  <si>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</si>
  <si>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</si>
  <si>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</si>
  <si>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</si>
  <si>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</si>
  <si>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</si>
  <si>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</si>
  <si>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</si>
  <si>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</si>
  <si>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</si>
  <si>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</si>
  <si>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</si>
  <si>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</si>
  <si>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</si>
  <si>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</si>
  <si>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</si>
  <si>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</si>
  <si>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</si>
  <si>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</si>
  <si>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</si>
  <si>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</si>
  <si>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</si>
  <si>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</si>
  <si>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</si>
  <si>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</si>
  <si>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</si>
  <si>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</si>
  <si>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</si>
  <si>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</si>
  <si>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</si>
  <si>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</si>
  <si>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</si>
  <si>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</si>
  <si>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</si>
  <si>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</si>
  <si>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</si>
  <si>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</si>
  <si>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</si>
  <si>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</si>
  <si>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</si>
  <si>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</si>
  <si>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</si>
  <si>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</si>
  <si>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</si>
  <si>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</si>
  <si>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</si>
  <si>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</si>
  <si>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</si>
  <si>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</si>
  <si>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</si>
  <si>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</si>
  <si>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</si>
  <si>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</si>
  <si>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</si>
  <si>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</si>
  <si>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</si>
  <si>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</si>
  <si>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</si>
  <si>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</si>
  <si>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</si>
  <si>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</si>
  <si>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</si>
  <si>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</si>
  <si>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</si>
  <si>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</si>
  <si>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</si>
  <si>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</si>
  <si>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</si>
  <si>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</si>
  <si>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</si>
  <si>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</si>
  <si>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</si>
  <si>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</si>
  <si>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</si>
  <si>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</si>
  <si>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</si>
  <si>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</si>
  <si>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</si>
  <si>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</si>
  <si>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</si>
  <si>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</si>
  <si>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</si>
  <si>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</si>
  <si>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</si>
  <si>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</si>
  <si>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</si>
  <si>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</si>
  <si>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</si>
  <si>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</si>
  <si>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</si>
  <si>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</si>
  <si>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</si>
  <si>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</si>
  <si>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</si>
  <si>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</si>
  <si>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</si>
  <si>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</si>
  <si>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</si>
  <si>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</si>
  <si>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</si>
  <si>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</si>
  <si>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</si>
  <si>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</si>
  <si>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</si>
  <si>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</si>
  <si>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</si>
  <si>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</si>
  <si>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</si>
  <si>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</si>
  <si>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</si>
  <si>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</si>
  <si>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</si>
  <si>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</si>
  <si>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</si>
  <si>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</si>
  <si>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</si>
  <si>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</si>
  <si>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</si>
  <si>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</si>
  <si>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</si>
  <si>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</si>
  <si>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</si>
  <si>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</si>
  <si>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</si>
  <si>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</si>
  <si>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</si>
  <si>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</si>
  <si>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</si>
  <si>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</si>
  <si>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</si>
  <si>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</si>
  <si>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</si>
  <si>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</si>
  <si>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</si>
  <si>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</si>
  <si>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</si>
  <si>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</si>
  <si>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</si>
  <si>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</si>
  <si>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</si>
  <si>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</si>
  <si>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</si>
  <si>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</si>
  <si>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</si>
  <si>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</si>
  <si>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</si>
  <si>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</si>
  <si>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</si>
  <si>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</si>
  <si>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</si>
  <si>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</si>
  <si>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</si>
  <si>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</si>
  <si>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</si>
  <si>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</si>
  <si>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</si>
  <si>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</si>
  <si>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</si>
  <si>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</si>
  <si>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</si>
  <si>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</si>
  <si>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</si>
  <si>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</si>
  <si>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</si>
  <si>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</si>
  <si>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</si>
  <si>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</si>
  <si>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</si>
  <si>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</si>
  <si>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</si>
  <si>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</si>
  <si>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</si>
  <si>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</si>
  <si>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</si>
  <si>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</si>
  <si>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</si>
  <si>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</si>
  <si>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</si>
  <si>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</si>
  <si>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</si>
  <si>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</si>
  <si>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</si>
  <si>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</si>
  <si>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</si>
  <si>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</si>
  <si>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</si>
  <si>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</si>
  <si>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</si>
  <si>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</si>
  <si>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</si>
  <si>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</si>
  <si>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</si>
  <si>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</si>
  <si>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</si>
  <si>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</si>
  <si>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</si>
  <si>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</si>
  <si>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</si>
  <si>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</si>
  <si>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</si>
  <si>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</si>
  <si>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</si>
  <si>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</si>
  <si>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</si>
  <si>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</si>
  <si>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</si>
  <si>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</si>
  <si>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</si>
  <si>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</si>
  <si>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</si>
  <si>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</si>
  <si>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</si>
  <si>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</si>
  <si>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</si>
  <si>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</si>
  <si>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</si>
  <si>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</si>
  <si>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</si>
  <si>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</si>
  <si>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</si>
  <si>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</si>
  <si>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</si>
  <si>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</si>
  <si>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</si>
  <si>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</si>
  <si>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</si>
  <si>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</si>
  <si>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</si>
  <si>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</si>
  <si>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</si>
  <si>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</si>
  <si>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</si>
  <si>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</si>
  <si>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</si>
  <si>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</si>
  <si>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</si>
  <si>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</si>
  <si>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</si>
  <si>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</si>
  <si>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</si>
  <si>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</si>
  <si>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</si>
  <si>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</si>
  <si>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</si>
  <si>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</si>
  <si>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</si>
  <si>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</si>
  <si>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</si>
  <si>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</si>
  <si>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</si>
  <si>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</si>
  <si>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</si>
  <si>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</si>
  <si>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</si>
  <si>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</si>
  <si>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</si>
  <si>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</si>
  <si>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</si>
  <si>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</si>
  <si>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</si>
  <si>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</si>
  <si>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</si>
  <si>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</si>
  <si>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</si>
  <si>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</si>
  <si>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</si>
  <si>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</si>
  <si>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</si>
  <si>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</si>
  <si>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</si>
  <si>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</si>
  <si>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</si>
  <si>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</si>
  <si>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</si>
  <si>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</si>
  <si>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</si>
  <si>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</si>
  <si>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</si>
  <si>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</si>
  <si>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</si>
  <si>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</si>
  <si>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</si>
  <si>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</si>
  <si>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</si>
  <si>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</si>
  <si>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</si>
  <si>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</si>
  <si>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</si>
  <si>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</si>
  <si>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</si>
  <si>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</si>
  <si>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</si>
  <si>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</si>
  <si>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</si>
  <si>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</si>
  <si>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</si>
  <si>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</si>
  <si>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</si>
  <si>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</si>
  <si>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</si>
  <si>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</si>
  <si>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</si>
  <si>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</si>
  <si>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</si>
  <si>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</si>
  <si>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</si>
  <si>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</si>
  <si>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</si>
  <si>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</si>
  <si>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</si>
  <si>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</si>
  <si>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</si>
  <si>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</si>
  <si>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</si>
  <si>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</si>
  <si>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</si>
  <si>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</si>
  <si>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</si>
  <si>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</si>
  <si>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</si>
  <si>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</si>
  <si>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</si>
  <si>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</si>
  <si>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</si>
  <si>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</si>
  <si>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</si>
  <si>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</si>
  <si>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</si>
  <si>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</si>
  <si>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</si>
  <si>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</si>
  <si>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</si>
  <si>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</si>
  <si>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</si>
  <si>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</si>
  <si>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</si>
  <si>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</si>
  <si>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</si>
  <si>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</si>
  <si>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</si>
  <si>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</si>
  <si>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</si>
  <si>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</si>
  <si>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</si>
  <si>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</si>
  <si>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</si>
  <si>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</si>
  <si>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</si>
  <si>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</si>
  <si>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</si>
  <si>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</si>
  <si>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</si>
  <si>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</si>
  <si>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</si>
  <si>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</si>
  <si>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</si>
  <si>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</si>
  <si>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</si>
  <si>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</si>
  <si>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</si>
  <si>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</si>
  <si>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</si>
  <si>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</si>
  <si>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</si>
  <si>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</si>
  <si>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</si>
  <si>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</si>
  <si>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</si>
  <si>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</si>
  <si>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</si>
  <si>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</si>
  <si>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</si>
  <si>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</si>
  <si>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</si>
  <si>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</si>
  <si>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</si>
  <si>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</si>
  <si>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</si>
  <si>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</si>
  <si>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</si>
  <si>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</si>
  <si>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</si>
  <si>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</si>
  <si>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</si>
  <si>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</si>
  <si>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</si>
  <si>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</si>
  <si>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</si>
  <si>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</si>
  <si>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</si>
  <si>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</si>
  <si>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</si>
  <si>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</si>
  <si>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</si>
  <si>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</si>
  <si>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</si>
  <si>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</si>
  <si>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</si>
  <si>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</si>
  <si>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</si>
  <si>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</si>
  <si>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</si>
  <si>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</si>
  <si>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</si>
  <si>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</si>
  <si>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</si>
  <si>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</si>
  <si>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</si>
  <si>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</si>
  <si>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</si>
  <si>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</si>
  <si>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</si>
  <si>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</si>
  <si>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</si>
  <si>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</si>
  <si>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</si>
  <si>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</si>
  <si>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</si>
  <si>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</si>
  <si>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</si>
  <si>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</si>
  <si>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</si>
  <si>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</si>
  <si>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</si>
  <si>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</si>
  <si>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</si>
  <si>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</si>
  <si>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</si>
  <si>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</si>
  <si>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</si>
  <si>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</si>
  <si>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</si>
  <si>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</si>
  <si>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</si>
  <si>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</si>
  <si>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</si>
  <si>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</si>
  <si>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</si>
  <si>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</si>
  <si>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</si>
  <si>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</si>
  <si>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</si>
  <si>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</si>
  <si>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</si>
  <si>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</si>
  <si>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</si>
  <si>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</si>
  <si>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</si>
  <si>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</si>
  <si>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</si>
  <si>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</si>
  <si>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</si>
  <si>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</si>
  <si>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</si>
  <si>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</si>
  <si>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</si>
  <si>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</si>
  <si>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</si>
  <si>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</si>
  <si>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</si>
  <si>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</si>
  <si>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</si>
  <si>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</si>
  <si>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</si>
  <si>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</si>
  <si>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</si>
  <si>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</si>
  <si>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</si>
  <si>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</si>
  <si>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</si>
  <si>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</si>
  <si>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</si>
  <si>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</si>
  <si>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</si>
  <si>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</si>
  <si>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</si>
  <si>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</si>
  <si>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</si>
  <si>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</si>
  <si>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</si>
  <si>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</si>
  <si>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</si>
  <si>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</si>
  <si>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</si>
  <si>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</si>
  <si>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</si>
  <si>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</si>
  <si>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</si>
  <si>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</si>
  <si>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</si>
  <si>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</si>
  <si>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</si>
  <si>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</si>
  <si>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</si>
  <si>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</si>
  <si>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</si>
  <si>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</si>
  <si>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</si>
  <si>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</si>
  <si>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</si>
  <si>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</si>
  <si>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</si>
  <si>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</si>
  <si>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</si>
  <si>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</si>
  <si>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</si>
  <si>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</si>
  <si>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</si>
  <si>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</si>
  <si>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</si>
  <si>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</si>
  <si>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</si>
  <si>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</si>
  <si>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</si>
  <si>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</si>
  <si>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</si>
  <si>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</si>
  <si>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</si>
  <si>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</si>
  <si>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</si>
  <si>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</si>
  <si>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</si>
  <si>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</si>
  <si>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</si>
  <si>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</si>
  <si>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</si>
  <si>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</si>
  <si>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</si>
  <si>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</si>
  <si>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</si>
  <si>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</si>
  <si>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</si>
  <si>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</si>
  <si>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</si>
  <si>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</si>
  <si>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</si>
  <si>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</si>
  <si>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</si>
  <si>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</si>
  <si>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</si>
  <si>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</si>
  <si>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</si>
  <si>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</si>
  <si>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</si>
  <si>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</si>
  <si>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</si>
  <si>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</si>
  <si>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</si>
  <si>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</si>
  <si>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</si>
  <si>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</si>
  <si>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</si>
  <si>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</si>
  <si>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</si>
  <si>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</si>
  <si>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</si>
  <si>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</si>
  <si>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</si>
  <si>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</si>
  <si>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</si>
  <si>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</si>
  <si>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</si>
  <si>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</si>
  <si>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</si>
  <si>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</si>
  <si>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</si>
  <si>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</si>
  <si>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</si>
  <si>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</si>
  <si>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</si>
  <si>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</si>
  <si>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</si>
  <si>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</si>
  <si>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</si>
  <si>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</si>
  <si>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</si>
  <si>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</si>
  <si>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</si>
  <si>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</si>
  <si>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</si>
  <si>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</si>
  <si>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</si>
  <si>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</si>
  <si>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</si>
  <si>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</si>
  <si>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</si>
  <si>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</si>
  <si>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</si>
  <si>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</si>
  <si>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</si>
  <si>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</si>
  <si>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</si>
  <si>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</si>
  <si>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</si>
  <si>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</si>
  <si>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</si>
  <si>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</si>
  <si>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</si>
  <si>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</si>
  <si>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</si>
  <si>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</si>
  <si>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</si>
  <si>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</si>
  <si>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</si>
  <si>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</si>
  <si>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</si>
  <si>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</si>
  <si>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</si>
  <si>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</si>
  <si>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</si>
  <si>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</si>
  <si>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</si>
  <si>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</si>
  <si>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</si>
  <si>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</si>
  <si>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</si>
  <si>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</si>
  <si>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</si>
  <si>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</si>
  <si>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</si>
  <si>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</si>
  <si>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</si>
  <si>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</si>
  <si>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</si>
  <si>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</si>
  <si>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</si>
  <si>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</si>
  <si>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</si>
  <si>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</si>
  <si>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</si>
  <si>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</si>
  <si>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</si>
  <si>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</si>
  <si>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</si>
  <si>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</si>
  <si>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</si>
  <si>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</si>
  <si>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</si>
  <si>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</si>
  <si>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</si>
  <si>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</si>
  <si>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</si>
  <si>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</si>
  <si>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</si>
  <si>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</si>
  <si>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</si>
  <si>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</si>
  <si>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</si>
  <si>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</si>
  <si>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</si>
  <si>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</si>
  <si>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</si>
  <si>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</si>
  <si>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</si>
  <si>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</si>
  <si>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</si>
  <si>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</si>
  <si>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</si>
  <si>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</si>
  <si>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</si>
  <si>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</si>
  <si>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</si>
  <si>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</si>
  <si>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</si>
  <si>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</si>
  <si>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</si>
  <si>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</si>
  <si>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</si>
  <si>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</si>
  <si>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</si>
  <si>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</si>
  <si>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</si>
  <si>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</si>
  <si>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</si>
  <si>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</si>
  <si>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</si>
  <si>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</si>
  <si>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</si>
  <si>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</si>
  <si>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</si>
  <si>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</si>
  <si>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</si>
  <si>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</si>
  <si>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</si>
  <si>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</si>
  <si>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</si>
  <si>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</si>
  <si>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</si>
  <si>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</si>
  <si>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</si>
  <si>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</si>
  <si>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</si>
  <si>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</si>
  <si>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</si>
  <si>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</si>
  <si>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</si>
  <si>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</si>
  <si>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</si>
  <si>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</si>
  <si>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</si>
  <si>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</si>
  <si>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</si>
  <si>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</si>
  <si>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</si>
  <si>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</si>
  <si>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</si>
  <si>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</si>
  <si>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</si>
  <si>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</si>
  <si>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</si>
  <si>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</si>
  <si>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</si>
  <si>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</si>
  <si>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</si>
  <si>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</si>
  <si>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</si>
  <si>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</si>
  <si>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</si>
  <si>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</si>
  <si>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</si>
  <si>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</si>
  <si>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</si>
  <si>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</si>
  <si>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</si>
  <si>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</si>
  <si>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</si>
  <si>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</si>
  <si>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</si>
  <si>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</si>
  <si>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</si>
  <si>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</si>
  <si>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</si>
  <si>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</si>
  <si>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</si>
  <si>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</si>
  <si>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</si>
  <si>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</si>
  <si>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</si>
  <si>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</si>
  <si>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</si>
  <si>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</si>
  <si>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</si>
  <si>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</si>
  <si>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</si>
  <si>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</si>
  <si>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</si>
  <si>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</si>
  <si>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</si>
  <si>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</si>
  <si>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</si>
  <si>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</si>
  <si>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</si>
  <si>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</si>
  <si>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</si>
  <si>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</si>
  <si>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</si>
  <si>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</si>
  <si>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</si>
  <si>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</si>
  <si>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</si>
  <si>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</si>
  <si>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</si>
  <si>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</si>
  <si>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</si>
  <si>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</si>
  <si>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</si>
  <si>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</si>
  <si>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</si>
  <si>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</si>
  <si>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</si>
  <si>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</si>
  <si>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</si>
  <si>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</si>
  <si>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</si>
  <si>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</si>
  <si>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</si>
  <si>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</si>
  <si>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</si>
  <si>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</si>
  <si>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</si>
  <si>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</si>
  <si>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</si>
  <si>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</si>
  <si>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</si>
  <si>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</si>
  <si>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</si>
  <si>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</si>
  <si>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</si>
  <si>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</si>
  <si>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</si>
  <si>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</si>
  <si>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</si>
  <si>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</si>
  <si>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</si>
  <si>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</si>
  <si>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</si>
  <si>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</si>
  <si>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</si>
  <si>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</si>
  <si>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</si>
  <si>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</si>
  <si>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</si>
  <si>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</si>
  <si>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</si>
  <si>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</si>
  <si>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</si>
  <si>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</si>
  <si>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</si>
  <si>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</si>
  <si>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</si>
  <si>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</si>
  <si>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</si>
  <si>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</si>
  <si>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</si>
  <si>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</si>
  <si>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</si>
  <si>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</si>
  <si>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</si>
  <si>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</si>
  <si>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</si>
  <si>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</si>
  <si>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</si>
  <si>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</si>
  <si>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</si>
  <si>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</si>
  <si>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</si>
  <si>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</si>
  <si>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</si>
  <si>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</si>
  <si>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</si>
  <si>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</si>
  <si>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</si>
  <si>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</si>
  <si>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</si>
  <si>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</si>
  <si>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</si>
  <si>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</si>
  <si>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</si>
  <si>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</si>
  <si>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</si>
  <si>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</si>
  <si>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</si>
  <si>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</si>
  <si>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</si>
  <si>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</si>
  <si>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</si>
  <si>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</si>
  <si>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</si>
  <si>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</si>
  <si>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</si>
  <si>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</si>
  <si>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</si>
  <si>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</si>
  <si>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</si>
  <si>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</si>
  <si>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</si>
  <si>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</si>
  <si>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</si>
  <si>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</si>
  <si>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</si>
  <si>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</si>
  <si>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</si>
  <si>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</si>
  <si>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</si>
  <si>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</si>
  <si>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</si>
  <si>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</si>
  <si>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</si>
  <si>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</si>
  <si>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</si>
  <si>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</si>
  <si>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</si>
  <si>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</si>
  <si>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</si>
  <si>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</si>
  <si>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</si>
  <si>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</si>
  <si>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</si>
  <si>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</si>
  <si>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</si>
  <si>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</si>
  <si>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</si>
  <si>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</si>
  <si>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</si>
  <si>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</si>
  <si>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</si>
  <si>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</si>
  <si>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</si>
  <si>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</si>
  <si>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</si>
  <si>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</si>
  <si>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</si>
  <si>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</si>
  <si>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</si>
  <si>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</si>
  <si>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</si>
  <si>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</si>
  <si>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</si>
  <si>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</si>
  <si>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</si>
  <si>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</si>
  <si>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</si>
  <si>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</si>
  <si>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</si>
  <si>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</si>
  <si>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</si>
  <si>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</si>
  <si>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</si>
  <si>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</si>
  <si>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</si>
  <si>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</si>
  <si>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</si>
  <si>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</si>
  <si>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</si>
  <si>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</si>
  <si>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</si>
  <si>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</si>
  <si>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</si>
  <si>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</si>
  <si>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</si>
  <si>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</si>
  <si>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</si>
  <si>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</si>
  <si>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</si>
  <si>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</si>
  <si>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</si>
  <si>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</si>
  <si>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</si>
  <si>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</si>
  <si>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</si>
  <si>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</si>
  <si>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</si>
  <si>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</si>
  <si>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</si>
  <si>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</si>
  <si>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</si>
  <si>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</si>
  <si>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</si>
  <si>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</si>
  <si>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</si>
  <si>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</si>
  <si>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</si>
  <si>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</si>
  <si>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</si>
  <si>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</si>
  <si>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</si>
  <si>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</si>
  <si>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</si>
  <si>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</si>
  <si>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</si>
  <si>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</si>
  <si>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</si>
  <si>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</si>
  <si>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</si>
  <si>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</si>
  <si>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</si>
  <si>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</si>
  <si>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</si>
  <si>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</si>
  <si>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</si>
  <si>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</si>
  <si>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</si>
  <si>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</si>
  <si>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</si>
  <si>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</si>
  <si>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</si>
  <si>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</si>
  <si>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</si>
  <si>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</si>
  <si>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</si>
  <si>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</si>
  <si>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</si>
  <si>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</si>
  <si>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</si>
  <si>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</si>
  <si>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</si>
  <si>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</si>
  <si>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</si>
  <si>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</si>
  <si>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</si>
  <si>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</si>
  <si>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</si>
  <si>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</si>
  <si>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</si>
  <si>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</si>
  <si>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</si>
  <si>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</si>
  <si>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</si>
  <si>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</si>
  <si>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</si>
  <si>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</si>
  <si>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</si>
  <si>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</si>
  <si>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</si>
  <si>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</si>
  <si>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</si>
  <si>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</si>
  <si>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</si>
  <si>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</si>
  <si>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</si>
  <si>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</si>
  <si>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</si>
  <si>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</si>
  <si>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</si>
  <si>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</si>
  <si>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</si>
  <si>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</si>
  <si>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</si>
  <si>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</si>
  <si>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</si>
  <si>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</si>
  <si>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</si>
  <si>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</si>
  <si>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</si>
  <si>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</si>
  <si>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</si>
  <si>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</si>
  <si>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</si>
  <si>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</si>
  <si>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</si>
  <si>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</si>
  <si>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</si>
  <si>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</si>
  <si>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</si>
  <si>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</si>
  <si>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</si>
  <si>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</si>
  <si>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</si>
  <si>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</si>
  <si>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</si>
  <si>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</si>
  <si>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</si>
  <si>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</si>
  <si>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</si>
  <si>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</si>
  <si>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</si>
  <si>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</si>
  <si>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</si>
  <si>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</si>
  <si>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</si>
  <si>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</si>
  <si>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</si>
  <si>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</si>
  <si>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</si>
  <si>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</si>
  <si>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</si>
  <si>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</si>
  <si>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</si>
  <si>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</si>
  <si>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</si>
  <si>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</si>
  <si>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</si>
  <si>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</si>
  <si>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</si>
  <si>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</si>
  <si>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</si>
  <si>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</si>
  <si>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</si>
  <si>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</si>
  <si>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</si>
  <si>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</si>
  <si>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</si>
  <si>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</si>
  <si>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</si>
  <si>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</si>
  <si>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</si>
  <si>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</si>
  <si>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</si>
  <si>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</si>
  <si>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</si>
  <si>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</si>
  <si>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</si>
  <si>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</si>
  <si>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</si>
  <si>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</si>
  <si>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</si>
  <si>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</si>
  <si>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</si>
  <si>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</si>
  <si>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</si>
  <si>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</si>
  <si>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</si>
  <si>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</si>
  <si>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</si>
  <si>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</si>
  <si>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</si>
  <si>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</si>
  <si>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</si>
  <si>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</si>
  <si>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</si>
  <si>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</si>
  <si>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</si>
  <si>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</si>
  <si>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</si>
  <si>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</si>
  <si>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</si>
  <si>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</si>
  <si>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</si>
  <si>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</si>
  <si>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</si>
  <si>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</si>
  <si>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</si>
  <si>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</si>
  <si>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</si>
  <si>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</si>
  <si>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</si>
  <si>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</si>
  <si>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</si>
  <si>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</si>
  <si>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</si>
  <si>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</si>
  <si>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</si>
  <si>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</si>
  <si>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</si>
  <si>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</si>
  <si>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</si>
  <si>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</si>
  <si>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</si>
  <si>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</si>
  <si>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</si>
  <si>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</si>
  <si>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</si>
  <si>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</si>
  <si>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</si>
  <si>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</si>
  <si>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</si>
  <si>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</si>
  <si>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</si>
  <si>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</si>
  <si>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</si>
  <si>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</si>
  <si>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</si>
  <si>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</si>
  <si>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</si>
  <si>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</si>
  <si>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</si>
  <si>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</si>
  <si>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</si>
  <si>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</si>
  <si>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</si>
  <si>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</si>
  <si>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</si>
  <si>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</si>
  <si>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</si>
  <si>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</si>
  <si>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</si>
  <si>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</si>
  <si>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</si>
  <si>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</si>
  <si>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</si>
  <si>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</si>
  <si>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</si>
  <si>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</si>
  <si>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</si>
  <si>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</si>
  <si>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</si>
  <si>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</si>
  <si>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</si>
  <si>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</si>
  <si>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</si>
  <si>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</si>
  <si>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</si>
  <si>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</si>
  <si>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</si>
  <si>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</si>
  <si>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</si>
  <si>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</si>
  <si>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</si>
  <si>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</si>
  <si>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</si>
  <si>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</si>
  <si>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</si>
  <si>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</si>
  <si>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</si>
  <si>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</si>
  <si>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</si>
  <si>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</si>
  <si>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</si>
  <si>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</si>
  <si>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</si>
  <si>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</si>
  <si>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</si>
  <si>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</si>
  <si>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</si>
  <si>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</si>
  <si>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</si>
  <si>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</si>
  <si>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</si>
  <si>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</si>
  <si>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</si>
  <si>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</si>
  <si>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</si>
  <si>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</si>
  <si>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</si>
  <si>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</si>
  <si>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</si>
  <si>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</si>
  <si>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</si>
  <si>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</si>
  <si>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</si>
  <si>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</si>
  <si>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</si>
  <si>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</si>
  <si>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</si>
  <si>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</si>
  <si>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</si>
  <si>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</si>
  <si>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</si>
  <si>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</si>
  <si>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</si>
  <si>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</si>
  <si>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</si>
  <si>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</si>
  <si>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</si>
  <si>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</si>
  <si>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</si>
  <si>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</si>
  <si>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</si>
  <si>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</si>
  <si>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</si>
  <si>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</si>
  <si>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</si>
  <si>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</si>
  <si>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</si>
  <si>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</si>
  <si>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</si>
  <si>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</si>
  <si>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</si>
  <si>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</si>
  <si>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</si>
  <si>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</si>
  <si>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</si>
  <si>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</si>
  <si>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</si>
  <si>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</si>
  <si>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</si>
  <si>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</si>
  <si>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</si>
  <si>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</si>
  <si>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</si>
  <si>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</si>
  <si>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</si>
  <si>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</si>
  <si>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</si>
  <si>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</si>
  <si>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</si>
  <si>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</si>
  <si>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</si>
  <si>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</si>
  <si>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</si>
  <si>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</si>
  <si>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</si>
  <si>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</si>
  <si>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</si>
  <si>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</si>
  <si>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</si>
  <si>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</si>
  <si>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</si>
  <si>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</si>
  <si>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</si>
  <si>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</si>
  <si>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</si>
  <si>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</si>
  <si>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</si>
  <si>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</si>
  <si>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</si>
  <si>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</si>
  <si>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</si>
  <si>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</si>
  <si>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</si>
  <si>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</si>
  <si>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</si>
  <si>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</si>
  <si>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</si>
  <si>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</si>
  <si>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</si>
  <si>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</si>
  <si>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</si>
  <si>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</si>
  <si>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</si>
  <si>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</si>
  <si>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</si>
  <si>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</si>
  <si>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</si>
  <si>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</si>
  <si>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</si>
  <si>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</si>
  <si>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</si>
  <si>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</si>
  <si>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</si>
  <si>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</si>
  <si>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</si>
  <si>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</si>
  <si>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</si>
  <si>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</si>
  <si>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</si>
  <si>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</si>
  <si>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</si>
  <si>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</si>
  <si>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</si>
  <si>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</si>
  <si>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</si>
  <si>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</si>
  <si>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</si>
  <si>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</si>
  <si>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</si>
  <si>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</si>
  <si>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</si>
  <si>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</si>
  <si>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</si>
  <si>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</si>
  <si>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</si>
  <si>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</si>
  <si>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</si>
  <si>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</si>
  <si>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</si>
  <si>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</si>
  <si>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</si>
  <si>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</si>
  <si>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</si>
  <si>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</si>
  <si>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</si>
  <si>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</si>
  <si>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</si>
  <si>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</si>
  <si>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</si>
  <si>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</si>
  <si>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</si>
  <si>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</si>
  <si>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</si>
  <si>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</si>
  <si>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</si>
  <si>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</si>
  <si>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</si>
  <si>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</si>
  <si>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</si>
  <si>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</si>
  <si>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</si>
  <si>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</si>
  <si>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</si>
  <si>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</si>
  <si>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</si>
  <si>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</si>
  <si>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</si>
  <si>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</si>
  <si>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</si>
  <si>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</si>
  <si>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</si>
  <si>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</si>
  <si>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</si>
  <si>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</si>
  <si>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</si>
  <si>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</si>
  <si>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</si>
  <si>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</si>
  <si>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</si>
  <si>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</si>
  <si>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</si>
  <si>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</si>
  <si>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</si>
  <si>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</si>
  <si>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</si>
  <si>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</si>
  <si>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</si>
  <si>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</si>
  <si>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</si>
  <si>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</si>
  <si>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</si>
  <si>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</si>
  <si>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</si>
  <si>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</si>
  <si>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</si>
  <si>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</si>
  <si>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</si>
  <si>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</si>
  <si>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</si>
  <si>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</si>
  <si>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</si>
  <si>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</si>
  <si>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</si>
  <si>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</si>
  <si>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</si>
  <si>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</si>
  <si>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</si>
  <si>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</si>
  <si>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</si>
  <si>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</si>
  <si>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</si>
  <si>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</si>
  <si>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</si>
  <si>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</si>
  <si>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</si>
  <si>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</si>
  <si>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</si>
  <si>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</si>
  <si>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</si>
  <si>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</si>
  <si>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</si>
  <si>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</si>
  <si>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</si>
  <si>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</si>
  <si>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</si>
  <si>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</si>
  <si>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</si>
  <si>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</si>
  <si>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</si>
  <si>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</si>
  <si>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</si>
  <si>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</si>
  <si>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</si>
  <si>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</si>
  <si>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</si>
  <si>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</si>
  <si>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</si>
  <si>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</si>
  <si>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</si>
  <si>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</si>
  <si>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</si>
  <si>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</si>
  <si>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</si>
  <si>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</si>
  <si>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</si>
  <si>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</si>
  <si>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</si>
  <si>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</si>
  <si>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</si>
  <si>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</si>
  <si>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</si>
  <si>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</si>
  <si>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</si>
  <si>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</si>
  <si>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</si>
  <si>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</si>
  <si>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</si>
  <si>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</si>
  <si>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</si>
  <si>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</si>
  <si>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</si>
  <si>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</si>
  <si>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</si>
  <si>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</si>
  <si>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</si>
  <si>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</si>
  <si>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</si>
  <si>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</si>
  <si>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</si>
  <si>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</si>
  <si>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</si>
  <si>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</si>
  <si>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</si>
  <si>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</si>
  <si>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</si>
  <si>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</si>
  <si>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</si>
  <si>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</si>
  <si>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</si>
  <si>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</si>
  <si>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</si>
  <si>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</si>
  <si>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</si>
  <si>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</si>
  <si>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</si>
  <si>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</si>
  <si>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</si>
  <si>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</si>
  <si>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</si>
  <si>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</si>
  <si>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</si>
  <si>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</si>
  <si>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</si>
  <si>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</si>
  <si>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</si>
  <si>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</si>
  <si>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</si>
  <si>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</si>
  <si>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</si>
  <si>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</si>
  <si>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</si>
  <si>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</si>
  <si>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</si>
  <si>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</si>
  <si>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</si>
  <si>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</si>
  <si>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</si>
  <si>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</si>
  <si>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</si>
  <si>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</si>
  <si>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</si>
  <si>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</si>
  <si>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</si>
  <si>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</si>
  <si>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</si>
  <si>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</si>
  <si>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</si>
  <si>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</si>
  <si>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</si>
  <si>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</si>
  <si>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</si>
  <si>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</si>
  <si>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</si>
  <si>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</si>
  <si>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</si>
  <si>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</si>
  <si>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</si>
  <si>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</si>
  <si>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</si>
  <si>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</si>
  <si>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</si>
  <si>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</si>
  <si>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</si>
  <si>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</si>
  <si>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</si>
  <si>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</si>
  <si>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</si>
  <si>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</si>
  <si>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</si>
  <si>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</si>
  <si>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</si>
  <si>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</si>
  <si>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</si>
  <si>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</si>
  <si>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</si>
  <si>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</si>
  <si>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</si>
  <si>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</si>
  <si>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</si>
  <si>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</si>
  <si>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</si>
  <si>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</si>
  <si>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</si>
  <si>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</si>
  <si>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</si>
  <si>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</si>
  <si>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</si>
  <si>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</si>
  <si>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</si>
  <si>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</si>
  <si>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</si>
  <si>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</si>
  <si>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</si>
  <si>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</si>
  <si>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</si>
  <si>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</si>
  <si>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</si>
  <si>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</si>
  <si>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</si>
  <si>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</si>
  <si>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</si>
  <si>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</si>
  <si>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</si>
  <si>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</si>
  <si>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</si>
  <si>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</si>
  <si>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</si>
  <si>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</si>
  <si>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</si>
  <si>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</si>
  <si>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</si>
  <si>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</si>
  <si>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</si>
  <si>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</si>
  <si>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</si>
  <si>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</si>
  <si>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</si>
  <si>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</si>
  <si>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</si>
  <si>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</si>
  <si>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</si>
  <si>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</si>
  <si>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</si>
  <si>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</si>
  <si>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</si>
  <si>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</si>
  <si>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</si>
  <si>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</si>
  <si>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</si>
  <si>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</si>
  <si>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</si>
  <si>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</si>
  <si>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</si>
  <si>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</si>
  <si>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</si>
  <si>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</si>
  <si>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</si>
  <si>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</si>
  <si>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</si>
  <si>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</si>
  <si>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</si>
  <si>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</si>
  <si>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</si>
  <si>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</si>
  <si>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</si>
  <si>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</si>
  <si>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</si>
  <si>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</si>
  <si>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</si>
  <si>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</si>
  <si>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</si>
  <si>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</si>
  <si>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</si>
  <si>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</si>
  <si>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</si>
  <si>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</si>
  <si>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</si>
  <si>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</si>
  <si>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</si>
  <si>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</si>
  <si>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</si>
  <si>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</si>
  <si>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</si>
  <si>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</si>
  <si>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</si>
  <si>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</si>
  <si>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</si>
  <si>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</si>
  <si>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</si>
  <si>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</si>
  <si>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</si>
  <si>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</si>
  <si>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</si>
  <si>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</si>
  <si>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</si>
  <si>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</si>
  <si>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</si>
  <si>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</si>
  <si>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</si>
  <si>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</si>
  <si>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</si>
  <si>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</si>
  <si>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</si>
  <si>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</si>
  <si>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</si>
  <si>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</si>
  <si>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</si>
  <si>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</si>
  <si>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</si>
  <si>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</si>
  <si>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</si>
  <si>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</si>
  <si>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</si>
  <si>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</si>
  <si>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</si>
  <si>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</si>
  <si>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</si>
  <si>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</si>
  <si>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</si>
  <si>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</si>
  <si>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</si>
  <si>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</si>
  <si>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</si>
  <si>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</si>
  <si>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</si>
  <si>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</si>
  <si>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</si>
  <si>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</si>
  <si>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</si>
  <si>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</si>
  <si>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</si>
  <si>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</si>
  <si>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</si>
  <si>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</si>
  <si>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</si>
  <si>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</si>
  <si>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</si>
  <si>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</si>
  <si>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</si>
  <si>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</si>
  <si>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</si>
  <si>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</si>
  <si>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</si>
  <si>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</si>
  <si>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</si>
  <si>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</si>
  <si>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</si>
  <si>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</si>
  <si>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</si>
  <si>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</si>
  <si>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</si>
  <si>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</si>
  <si>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</si>
  <si>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</si>
  <si>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</si>
  <si>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</si>
  <si>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</si>
  <si>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</si>
  <si>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</si>
  <si>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</si>
  <si>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</si>
  <si>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</si>
  <si>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</si>
  <si>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</si>
  <si>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</si>
  <si>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</si>
  <si>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</si>
  <si>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</si>
  <si>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</si>
  <si>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</si>
  <si>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</si>
  <si>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</si>
  <si>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</si>
  <si>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</si>
  <si>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</si>
  <si>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</si>
  <si>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</si>
  <si>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</si>
  <si>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</si>
  <si>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</si>
  <si>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</si>
  <si>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</si>
  <si>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</si>
  <si>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</si>
  <si>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</si>
  <si>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</si>
  <si>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</si>
  <si>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</si>
  <si>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</si>
  <si>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</si>
  <si>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</si>
  <si>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</si>
  <si>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</si>
  <si>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</si>
  <si>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</si>
  <si>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</si>
  <si>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</si>
  <si>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</si>
  <si>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</si>
  <si>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</si>
  <si>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</si>
  <si>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</si>
  <si>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</si>
  <si>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</si>
  <si>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</si>
  <si>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</si>
  <si>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</si>
  <si>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</si>
  <si>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</si>
  <si>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</si>
  <si>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</si>
  <si>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</si>
  <si>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</si>
  <si>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</si>
  <si>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</si>
  <si>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</si>
  <si>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</si>
  <si>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</si>
  <si>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</si>
  <si>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</si>
  <si>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</si>
  <si>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</si>
  <si>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</si>
  <si>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</si>
  <si>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</si>
  <si>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</si>
  <si>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</si>
  <si>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</si>
  <si>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</si>
  <si>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</si>
  <si>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</si>
  <si>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</si>
  <si>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</si>
  <si>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</si>
  <si>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</si>
  <si>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</si>
  <si>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</si>
  <si>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</si>
  <si>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</si>
  <si>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</si>
  <si>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</si>
  <si>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</si>
  <si>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</si>
  <si>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</si>
  <si>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</si>
  <si>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</si>
  <si>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</si>
  <si>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</si>
  <si>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</si>
  <si>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</si>
  <si>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</si>
  <si>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</si>
  <si>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</si>
  <si>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</si>
  <si>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</si>
  <si>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</si>
  <si>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</si>
  <si>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</si>
  <si>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</si>
  <si>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</si>
  <si>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</si>
  <si>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</si>
  <si>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</si>
  <si>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</si>
  <si>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</si>
  <si>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</si>
  <si>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</si>
  <si>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</si>
  <si>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</si>
  <si>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</si>
  <si>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</si>
  <si>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</si>
  <si>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</si>
  <si>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</si>
  <si>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</si>
  <si>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</si>
  <si>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</si>
  <si>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</si>
  <si>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</si>
  <si>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</si>
  <si>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</si>
  <si>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</si>
  <si>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</si>
  <si>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</si>
  <si>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</si>
  <si>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</si>
  <si>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</si>
  <si>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</si>
  <si>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</si>
  <si>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</si>
  <si>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</si>
  <si>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</si>
  <si>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</si>
  <si>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</si>
  <si>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</si>
  <si>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</si>
  <si>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</si>
  <si>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</si>
  <si>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</si>
  <si>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</si>
  <si>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</si>
  <si>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</si>
  <si>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</si>
  <si>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</si>
  <si>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</si>
  <si>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</si>
  <si>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</si>
  <si>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</si>
  <si>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</si>
  <si>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</si>
  <si>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</si>
  <si>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</si>
  <si>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</si>
  <si>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</si>
  <si>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</si>
  <si>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</si>
  <si>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</si>
  <si>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</si>
  <si>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</si>
  <si>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</si>
  <si>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</si>
  <si>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</si>
  <si>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</si>
  <si>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</si>
  <si>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</si>
  <si>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</si>
  <si>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</si>
  <si>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</si>
  <si>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</si>
  <si>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</si>
  <si>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</si>
  <si>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</si>
  <si>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</si>
  <si>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</si>
  <si>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</si>
  <si>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</si>
  <si>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</si>
  <si>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</si>
  <si>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</si>
  <si>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</si>
  <si>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</si>
  <si>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</si>
  <si>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</si>
  <si>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</si>
  <si>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</si>
  <si>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</si>
  <si>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</si>
  <si>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</si>
  <si>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</si>
  <si>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</si>
  <si>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</si>
  <si>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</si>
  <si>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</si>
  <si>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</si>
  <si>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</si>
  <si>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</si>
  <si>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</si>
  <si>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</si>
  <si>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</si>
  <si>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</si>
  <si>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</si>
  <si>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</si>
  <si>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</si>
  <si>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</si>
  <si>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</si>
  <si>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</si>
  <si>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</si>
  <si>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</si>
  <si>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</si>
  <si>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</si>
  <si>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</si>
  <si>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</si>
  <si>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</si>
  <si>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</si>
  <si>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</si>
  <si>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</si>
  <si>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</si>
  <si>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</si>
  <si>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</si>
  <si>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</si>
  <si>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</si>
  <si>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</si>
  <si>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</si>
  <si>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</si>
  <si>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</si>
  <si>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</si>
  <si>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</si>
  <si>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</si>
  <si>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</si>
  <si>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</si>
  <si>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</si>
  <si>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</si>
  <si>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</si>
  <si>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</si>
  <si>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</si>
  <si>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</si>
  <si>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</si>
  <si>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</si>
  <si>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</si>
  <si>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</si>
  <si>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</si>
  <si>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</si>
  <si>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</si>
  <si>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</si>
  <si>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</si>
  <si>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</si>
  <si>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</si>
  <si>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</si>
  <si>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</si>
  <si>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</si>
  <si>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</si>
  <si>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</si>
  <si>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</si>
  <si>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</si>
  <si>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</si>
  <si>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</si>
  <si>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</si>
  <si>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</si>
  <si>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</si>
  <si>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</si>
  <si>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</si>
  <si>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</si>
  <si>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</si>
  <si>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</si>
  <si>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</si>
  <si>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</si>
  <si>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</si>
  <si>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</si>
  <si>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</si>
  <si>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</si>
  <si>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</si>
  <si>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</si>
  <si>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</si>
  <si>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</si>
  <si>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</si>
  <si>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</si>
  <si>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</si>
  <si>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</si>
  <si>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</si>
  <si>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</si>
  <si>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</si>
  <si>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</si>
  <si>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</si>
  <si>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</si>
  <si>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</si>
  <si>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</si>
  <si>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</si>
  <si>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</si>
  <si>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</si>
  <si>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</si>
  <si>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</si>
  <si>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</si>
  <si>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</si>
  <si>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</si>
  <si>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</si>
  <si>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</si>
  <si>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</si>
  <si>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</si>
  <si>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</si>
  <si>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</si>
  <si>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</si>
  <si>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</si>
  <si>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</si>
  <si>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</si>
  <si>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</si>
  <si>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</si>
  <si>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</si>
  <si>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</si>
  <si>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</si>
  <si>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</si>
  <si>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</si>
  <si>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</si>
  <si>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</si>
  <si>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</si>
  <si>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</si>
  <si>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</si>
  <si>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</si>
  <si>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</si>
  <si>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</si>
  <si>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</si>
  <si>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</si>
  <si>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</si>
  <si>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</si>
  <si>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</si>
  <si>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</si>
  <si>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</si>
  <si>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</si>
  <si>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</si>
  <si>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</si>
  <si>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</si>
  <si>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</si>
  <si>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</si>
  <si>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</si>
  <si>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</si>
  <si>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</si>
  <si>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</si>
  <si>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</si>
  <si>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</si>
  <si>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</si>
  <si>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</si>
  <si>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</si>
  <si>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</si>
  <si>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</si>
  <si>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</si>
  <si>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</si>
  <si>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</si>
  <si>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</si>
  <si>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</si>
  <si>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</si>
  <si>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</si>
  <si>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</si>
  <si>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</si>
  <si>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</si>
  <si>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</si>
  <si>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</si>
  <si>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</si>
  <si>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</si>
  <si>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</si>
  <si>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</si>
  <si>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</si>
  <si>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</si>
  <si>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</si>
  <si>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</si>
  <si>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</si>
  <si>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</si>
  <si>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</si>
  <si>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</si>
  <si>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</si>
  <si>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</si>
  <si>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</si>
  <si>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</si>
  <si>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</si>
  <si>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</si>
  <si>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</si>
  <si>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</si>
  <si>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</si>
  <si>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</si>
  <si>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</si>
  <si>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</si>
  <si>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</si>
  <si>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</si>
  <si>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</si>
  <si>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</si>
  <si>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</si>
  <si>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</si>
  <si>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</si>
  <si>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</si>
  <si>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</si>
  <si>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</si>
  <si>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</si>
  <si>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</si>
  <si>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</si>
  <si>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</si>
  <si>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</si>
  <si>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</si>
  <si>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</si>
  <si>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</si>
  <si>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</si>
  <si>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</si>
  <si>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</si>
  <si>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</si>
  <si>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</si>
  <si>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</si>
  <si>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</si>
  <si>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</si>
  <si>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</si>
  <si>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</si>
  <si>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</si>
  <si>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</si>
  <si>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</si>
  <si>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</si>
  <si>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</si>
  <si>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</si>
  <si>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</si>
  <si>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</si>
  <si>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</si>
  <si>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</si>
  <si>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</si>
  <si>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</si>
  <si>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</si>
  <si>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</si>
  <si>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</si>
  <si>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</si>
  <si>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</si>
  <si>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</si>
  <si>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</si>
  <si>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</si>
  <si>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</si>
  <si>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</si>
  <si>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</si>
  <si>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</si>
  <si>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</si>
  <si>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</si>
  <si>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</si>
  <si>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</si>
  <si>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</si>
  <si>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</si>
  <si>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</si>
  <si>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</si>
  <si>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</si>
  <si>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</si>
  <si>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</si>
  <si>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</si>
  <si>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</si>
  <si>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</si>
  <si>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</si>
  <si>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</si>
  <si>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</si>
  <si>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</si>
  <si>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</si>
  <si>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</si>
  <si>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</si>
  <si>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</si>
  <si>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</si>
  <si>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</si>
  <si>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</si>
  <si>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</si>
  <si>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</si>
  <si>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</si>
  <si>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</si>
  <si>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</si>
  <si>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</si>
  <si>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</si>
  <si>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</si>
  <si>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</si>
  <si>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</si>
  <si>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</si>
  <si>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</si>
  <si>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</si>
  <si>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</si>
  <si>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</si>
  <si>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</si>
  <si>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</si>
  <si>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</si>
  <si>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</si>
  <si>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</si>
  <si>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</si>
  <si>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</si>
  <si>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</si>
  <si>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</si>
  <si>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</si>
  <si>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</si>
  <si>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</si>
  <si>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</si>
  <si>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</si>
  <si>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</si>
  <si>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</si>
  <si>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</si>
  <si>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</si>
  <si>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</si>
  <si>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</si>
  <si>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</si>
  <si>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</si>
  <si>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</si>
  <si>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</si>
  <si>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</si>
  <si>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</si>
  <si>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</si>
  <si>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</si>
  <si>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</si>
  <si>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</si>
  <si>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</si>
  <si>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</si>
  <si>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</si>
  <si>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</si>
  <si>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</si>
  <si>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</si>
  <si>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</si>
  <si>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</si>
  <si>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</si>
  <si>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</si>
  <si>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</si>
  <si>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</si>
  <si>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</si>
  <si>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</si>
  <si>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</si>
  <si>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</si>
  <si>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</si>
  <si>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</si>
  <si>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</si>
  <si>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</si>
  <si>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</si>
  <si>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</si>
  <si>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</si>
  <si>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</si>
  <si>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</si>
  <si>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</si>
  <si>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</si>
  <si>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</si>
  <si>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</si>
  <si>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</si>
  <si>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</si>
  <si>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</si>
  <si>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</si>
  <si>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</si>
  <si>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</si>
  <si>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</si>
  <si>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</si>
  <si>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</si>
  <si>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</si>
  <si>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</si>
  <si>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</si>
  <si>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</si>
  <si>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</si>
  <si>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</si>
  <si>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</si>
  <si>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</si>
  <si>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</si>
  <si>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</si>
  <si>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</si>
  <si>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</si>
  <si>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</si>
  <si>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</si>
  <si>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</si>
  <si>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</si>
  <si>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</si>
  <si>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</si>
  <si>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</si>
  <si>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</si>
  <si>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</si>
  <si>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</si>
  <si>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</si>
  <si>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</si>
  <si>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</si>
  <si>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</si>
  <si>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</si>
  <si>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</si>
  <si>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</si>
  <si>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</si>
  <si>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</si>
  <si>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</si>
  <si>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</si>
  <si>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</si>
  <si>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</si>
  <si>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</si>
  <si>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</si>
  <si>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</si>
  <si>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</si>
  <si>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</si>
  <si>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</si>
  <si>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</si>
  <si>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</si>
  <si>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</si>
  <si>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</si>
  <si>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</si>
  <si>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</si>
  <si>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</si>
  <si>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</si>
  <si>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</si>
  <si>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</si>
  <si>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</si>
  <si>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</si>
  <si>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</si>
  <si>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</si>
  <si>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</si>
  <si>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</si>
  <si>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</si>
  <si>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</si>
  <si>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</si>
  <si>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</si>
  <si>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</si>
  <si>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</si>
  <si>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</si>
  <si>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</si>
  <si>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</si>
  <si>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</si>
  <si>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</si>
  <si>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</si>
  <si>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</si>
  <si>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</si>
  <si>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</si>
  <si>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</si>
  <si>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</si>
  <si>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</si>
  <si>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</si>
  <si>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</si>
  <si>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</si>
  <si>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</si>
  <si>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</si>
  <si>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</si>
  <si>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</si>
  <si>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</si>
  <si>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</si>
  <si>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</si>
  <si>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</si>
  <si>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</si>
  <si>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</si>
  <si>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</si>
  <si>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</si>
  <si>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</si>
  <si>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</si>
  <si>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</si>
  <si>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</si>
  <si>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</si>
  <si>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</si>
  <si>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</si>
  <si>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</si>
  <si>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</si>
  <si>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</si>
  <si>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</si>
  <si>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</si>
  <si>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</si>
  <si>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</si>
  <si>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</si>
  <si>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</si>
  <si>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</si>
  <si>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</si>
  <si>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</si>
  <si>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</si>
  <si>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</si>
  <si>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</si>
  <si>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</si>
  <si>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</si>
  <si>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</si>
  <si>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</si>
  <si>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</si>
  <si>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</si>
  <si>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</si>
  <si>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</si>
  <si>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</si>
  <si>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</si>
  <si>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</si>
  <si>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</si>
  <si>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</si>
  <si>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</si>
  <si>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</si>
  <si>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</si>
  <si>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</si>
  <si>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</si>
  <si>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</si>
  <si>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</si>
  <si>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</si>
  <si>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</si>
  <si>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</si>
  <si>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</si>
  <si>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</si>
  <si>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</si>
  <si>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</si>
  <si>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</si>
  <si>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</si>
  <si>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</si>
  <si>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</si>
  <si>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</si>
  <si>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</si>
  <si>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</si>
  <si>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</si>
  <si>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</si>
  <si>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</si>
  <si>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</si>
  <si>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</si>
  <si>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</si>
  <si>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</si>
  <si>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</si>
  <si>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</si>
  <si>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</si>
  <si>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</si>
  <si>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</si>
  <si>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</si>
  <si>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</si>
  <si>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</si>
  <si>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</si>
  <si>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</si>
  <si>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</si>
  <si>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</si>
  <si>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</si>
  <si>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</si>
  <si>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</si>
  <si>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</si>
  <si>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</si>
  <si>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</si>
  <si>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</si>
  <si>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</si>
  <si>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</si>
  <si>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</si>
  <si>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</si>
  <si>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</si>
  <si>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</si>
  <si>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</si>
  <si>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</si>
  <si>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</si>
  <si>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</si>
  <si>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</si>
  <si>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</si>
  <si>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</si>
  <si>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</si>
  <si>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</si>
  <si>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</si>
  <si>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</si>
  <si>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</si>
  <si>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</si>
  <si>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</si>
  <si>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</si>
  <si>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</si>
  <si>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</si>
  <si>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</si>
  <si>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</si>
  <si>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</si>
  <si>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</si>
  <si>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</si>
  <si>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</si>
  <si>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</si>
  <si>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</si>
  <si>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</si>
  <si>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</si>
  <si>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</si>
  <si>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</si>
  <si>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</si>
  <si>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</si>
  <si>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</si>
  <si>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</si>
  <si>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</si>
  <si>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</si>
  <si>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</si>
  <si>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</si>
  <si>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</si>
  <si>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</si>
  <si>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</si>
  <si>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</si>
  <si>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</si>
  <si>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</si>
  <si>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</si>
  <si>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</si>
  <si>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</si>
  <si>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</si>
  <si>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</si>
  <si>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</si>
  <si>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</si>
  <si>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</si>
  <si>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</si>
  <si>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</si>
  <si>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</si>
  <si>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</si>
  <si>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</si>
  <si>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</si>
  <si>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</si>
  <si>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</si>
  <si>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</si>
  <si>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</si>
  <si>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</si>
  <si>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</si>
  <si>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</si>
  <si>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</si>
  <si>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</si>
  <si>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</si>
  <si>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</si>
  <si>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</si>
  <si>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</si>
  <si>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</si>
  <si>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</si>
  <si>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</si>
  <si>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</si>
  <si>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</si>
  <si>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</si>
  <si>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</si>
  <si>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</si>
  <si>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</si>
  <si>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</si>
  <si>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</si>
  <si>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</si>
  <si>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</si>
  <si>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</si>
  <si>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</si>
  <si>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</si>
  <si>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</si>
  <si>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</si>
  <si>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</si>
  <si>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</si>
  <si>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</si>
  <si>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</si>
  <si>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</si>
  <si>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</si>
  <si>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</si>
  <si>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</si>
  <si>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</si>
  <si>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</si>
  <si>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</si>
  <si>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</si>
  <si>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</si>
  <si>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</si>
  <si>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</si>
  <si>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</si>
  <si>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</si>
  <si>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</si>
  <si>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</si>
  <si>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</si>
  <si>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</si>
  <si>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</si>
  <si>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</si>
  <si>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</si>
  <si>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</si>
  <si>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</si>
  <si>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</si>
  <si>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</si>
  <si>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</si>
  <si>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</si>
  <si>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</si>
  <si>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</si>
  <si>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</si>
  <si>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</si>
  <si>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</si>
  <si>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</si>
  <si>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</si>
  <si>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</si>
  <si>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</si>
  <si>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</si>
  <si>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</si>
  <si>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</si>
  <si>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</si>
  <si>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</si>
  <si>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</si>
  <si>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</si>
  <si>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</si>
  <si>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</si>
  <si>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</si>
  <si>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</si>
  <si>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</si>
  <si>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</si>
  <si>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</si>
  <si>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</si>
  <si>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</si>
  <si>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</si>
  <si>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</si>
  <si>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</si>
  <si>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</si>
  <si>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</si>
  <si>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</si>
  <si>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</si>
  <si>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</si>
  <si>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</si>
  <si>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</si>
  <si>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</si>
  <si>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</si>
  <si>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</si>
  <si>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</si>
  <si>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</si>
  <si>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</si>
  <si>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</si>
  <si>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</si>
  <si>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</si>
  <si>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</si>
  <si>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</si>
  <si>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</si>
  <si>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</si>
  <si>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</si>
  <si>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</si>
  <si>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</si>
  <si>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</si>
  <si>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</si>
  <si>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</si>
  <si>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</si>
  <si>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</si>
  <si>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</si>
  <si>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</si>
  <si>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</si>
  <si>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</si>
  <si>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</si>
  <si>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</si>
  <si>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</si>
  <si>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</si>
  <si>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</si>
  <si>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</si>
  <si>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</si>
  <si>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</si>
  <si>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</si>
  <si>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</si>
  <si>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</si>
  <si>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</si>
  <si>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</si>
  <si>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</si>
  <si>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</si>
  <si>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</si>
  <si>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</si>
  <si>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</si>
  <si>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</si>
  <si>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</si>
  <si>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</si>
  <si>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</si>
  <si>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</si>
  <si>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</si>
  <si>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</si>
  <si>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</si>
  <si>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</si>
  <si>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</si>
  <si>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</si>
  <si>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</si>
  <si>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</si>
  <si>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</si>
  <si>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</si>
  <si>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</si>
  <si>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</si>
  <si>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</si>
  <si>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</si>
  <si>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</si>
  <si>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</si>
  <si>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</si>
  <si>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</si>
  <si>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</si>
  <si>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</si>
  <si>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</si>
  <si>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</si>
  <si>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</si>
  <si>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</si>
  <si>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</si>
  <si>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</si>
  <si>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</si>
  <si>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</si>
  <si>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</si>
  <si>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</si>
  <si>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</si>
  <si>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</si>
  <si>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</si>
  <si>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</si>
  <si>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</si>
  <si>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</si>
  <si>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</si>
  <si>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</si>
  <si>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</si>
  <si>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</si>
  <si>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</si>
  <si>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</si>
  <si>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</si>
  <si>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</si>
  <si>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</si>
  <si>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</si>
  <si>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</si>
  <si>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</si>
  <si>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</si>
  <si>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</si>
  <si>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</si>
  <si>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</si>
  <si>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</si>
  <si>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</si>
  <si>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</si>
  <si>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</si>
  <si>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</si>
  <si>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</si>
  <si>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</si>
  <si>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</si>
  <si>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</si>
  <si>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</si>
  <si>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</si>
  <si>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</si>
  <si>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</si>
  <si>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</si>
  <si>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</si>
  <si>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</si>
  <si>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</si>
  <si>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</si>
  <si>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</si>
  <si>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</si>
  <si>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</si>
  <si>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</si>
  <si>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</si>
  <si>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</si>
  <si>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</si>
  <si>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</si>
  <si>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</si>
  <si>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</si>
  <si>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</si>
  <si>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</si>
  <si>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</si>
  <si>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</si>
  <si>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</si>
  <si>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</si>
  <si>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</si>
  <si>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</si>
  <si>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</si>
  <si>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</si>
  <si>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</si>
  <si>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</si>
  <si>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</si>
  <si>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</si>
  <si>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</si>
  <si>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</si>
  <si>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</si>
  <si>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</si>
  <si>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</si>
  <si>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</si>
  <si>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</si>
  <si>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</si>
  <si>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</si>
  <si>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</si>
  <si>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</si>
  <si>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</si>
  <si>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</si>
  <si>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</si>
  <si>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</si>
  <si>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</si>
  <si>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</si>
  <si>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</si>
  <si>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</si>
  <si>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</si>
  <si>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</si>
  <si>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</si>
  <si>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</si>
  <si>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</si>
  <si>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</si>
  <si>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</si>
  <si>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</si>
  <si>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</si>
  <si>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</si>
  <si>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</si>
  <si>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</si>
  <si>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</si>
  <si>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</si>
  <si>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</si>
  <si>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</si>
  <si>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</si>
  <si>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</si>
  <si>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</si>
  <si>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</si>
  <si>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</si>
  <si>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</si>
  <si>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</si>
  <si>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</si>
  <si>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</si>
  <si>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</si>
  <si>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</si>
  <si>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</si>
  <si>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</si>
  <si>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</si>
  <si>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</si>
  <si>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</si>
  <si>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</si>
  <si>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</si>
  <si>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</si>
  <si>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</si>
  <si>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</si>
  <si>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</si>
  <si>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</si>
  <si>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</si>
  <si>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</si>
  <si>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</si>
  <si>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</si>
  <si>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</si>
  <si>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</si>
  <si>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</si>
  <si>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</si>
  <si>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</si>
  <si>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</si>
  <si>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</si>
  <si>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</si>
  <si>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</si>
  <si>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</si>
  <si>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</si>
  <si>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</si>
  <si>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</si>
  <si>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</si>
  <si>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</si>
  <si>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</si>
  <si>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</si>
  <si>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</si>
  <si>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</si>
  <si>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</si>
  <si>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</si>
  <si>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</si>
  <si>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</si>
  <si>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</si>
  <si>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</si>
  <si>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</si>
  <si>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</si>
  <si>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</si>
  <si>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</si>
  <si>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</si>
  <si>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</si>
  <si>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</si>
  <si>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</si>
  <si>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</si>
  <si>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</si>
  <si>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</si>
  <si>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</si>
  <si>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</si>
  <si>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</si>
  <si>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</si>
  <si>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</si>
  <si>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</si>
  <si>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</si>
  <si>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</si>
  <si>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</si>
  <si>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</si>
  <si>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</si>
  <si>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</si>
  <si>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</si>
  <si>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</si>
  <si>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</si>
  <si>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</si>
  <si>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</si>
  <si>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</si>
  <si>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</si>
  <si>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</si>
  <si>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</si>
  <si>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</si>
  <si>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</si>
  <si>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</si>
  <si>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</si>
  <si>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</si>
  <si>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</si>
  <si>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</si>
  <si>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</si>
  <si>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</si>
  <si>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</si>
  <si>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</si>
  <si>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</si>
  <si>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</si>
  <si>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</si>
  <si>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</si>
  <si>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</si>
  <si>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</si>
  <si>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</si>
  <si>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</si>
  <si>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</si>
  <si>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</si>
  <si>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</si>
  <si>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</si>
  <si>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</si>
  <si>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</si>
  <si>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</si>
  <si>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</si>
  <si>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</si>
  <si>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</si>
  <si>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</si>
  <si>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</si>
  <si>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</si>
  <si>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</si>
  <si>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</si>
  <si>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</si>
  <si>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</si>
  <si>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</si>
  <si>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</si>
  <si>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</si>
  <si>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</si>
  <si>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</si>
  <si>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</si>
  <si>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</si>
  <si>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</si>
  <si>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</si>
  <si>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</si>
  <si>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</si>
  <si>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</si>
  <si>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</si>
  <si>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</si>
  <si>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</si>
  <si>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</si>
  <si>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</si>
  <si>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</si>
  <si>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</si>
  <si>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</si>
  <si>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</si>
  <si>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</si>
  <si>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</si>
  <si>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</si>
  <si>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</si>
  <si>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</si>
  <si>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</si>
  <si>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</si>
  <si>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</si>
  <si>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</si>
  <si>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</si>
  <si>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</si>
  <si>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</si>
  <si>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</si>
  <si>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</si>
  <si>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</si>
  <si>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</si>
  <si>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</si>
  <si>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</si>
  <si>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</si>
  <si>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</si>
  <si>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</si>
  <si>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</si>
  <si>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</si>
  <si>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</si>
  <si>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</si>
  <si>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</si>
  <si>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</si>
  <si>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</si>
  <si>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</si>
  <si>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</si>
  <si>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</si>
  <si>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</si>
  <si>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</si>
  <si>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</si>
  <si>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</si>
  <si>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</si>
  <si>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</si>
  <si>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</si>
  <si>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</si>
  <si>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</si>
  <si>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</si>
  <si>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</si>
  <si>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</si>
  <si>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</si>
  <si>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</si>
  <si>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</si>
  <si>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</si>
  <si>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</si>
  <si>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</si>
  <si>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</si>
  <si>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</si>
  <si>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</si>
  <si>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</si>
  <si>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</si>
  <si>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</si>
  <si>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</si>
  <si>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</si>
  <si>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</si>
  <si>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</si>
  <si>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</si>
  <si>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</si>
  <si>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</si>
  <si>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</si>
  <si>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</si>
  <si>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</si>
  <si>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</si>
  <si>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</si>
  <si>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</si>
  <si>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</si>
  <si>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</si>
  <si>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</si>
  <si>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</si>
  <si>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</si>
  <si>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</si>
  <si>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</si>
  <si>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</si>
  <si>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</si>
  <si>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</si>
  <si>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</si>
  <si>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</si>
  <si>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</si>
  <si>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</si>
  <si>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</si>
  <si>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</si>
  <si>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</si>
  <si>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</si>
  <si>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</si>
  <si>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</si>
  <si>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</si>
  <si>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</si>
  <si>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</si>
  <si>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</si>
  <si>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</si>
  <si>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</si>
  <si>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</si>
  <si>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</si>
  <si>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</si>
  <si>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</si>
  <si>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</si>
  <si>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</si>
  <si>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</si>
  <si>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</si>
  <si>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</si>
  <si>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</si>
  <si>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</si>
  <si>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</si>
  <si>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</si>
  <si>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</si>
  <si>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</si>
  <si>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</si>
  <si>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</si>
  <si>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</si>
  <si>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</si>
  <si>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</si>
  <si>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</si>
  <si>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</si>
  <si>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</si>
  <si>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</si>
  <si>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</si>
  <si>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</si>
  <si>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</si>
  <si>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</si>
  <si>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</si>
  <si>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</si>
  <si>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</si>
  <si>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</si>
  <si>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</si>
  <si>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</si>
  <si>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</si>
  <si>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</si>
  <si>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</si>
  <si>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</si>
  <si>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</si>
  <si>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</si>
  <si>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</si>
  <si>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</si>
  <si>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</si>
  <si>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</si>
  <si>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</si>
  <si>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</si>
  <si>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</si>
  <si>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</si>
  <si>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</si>
  <si>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</si>
  <si>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</si>
  <si>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</si>
  <si>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</si>
  <si>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</si>
  <si>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</si>
  <si>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</si>
  <si>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</si>
  <si>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</si>
  <si>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</si>
  <si>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</si>
  <si>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</si>
  <si>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</si>
  <si>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</si>
  <si>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</si>
  <si>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</si>
  <si>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</si>
  <si>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</si>
  <si>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</si>
  <si>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</si>
  <si>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</si>
  <si>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</si>
  <si>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</si>
  <si>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</si>
  <si>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</si>
  <si>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</si>
  <si>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</si>
  <si>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</si>
  <si>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</si>
  <si>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</si>
  <si>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</si>
  <si>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</si>
  <si>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</si>
  <si>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</si>
  <si>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</si>
  <si>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</si>
  <si>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</si>
  <si>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</si>
  <si>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</si>
  <si>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</si>
  <si>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</si>
  <si>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</si>
  <si>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</si>
  <si>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</si>
  <si>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</si>
  <si>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</si>
  <si>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</si>
  <si>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</si>
  <si>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</si>
  <si>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</si>
  <si>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</si>
  <si>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</si>
  <si>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</si>
  <si>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</si>
  <si>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</si>
  <si>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</si>
  <si>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</si>
  <si>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</si>
  <si>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</si>
  <si>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</si>
  <si>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</si>
  <si>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</si>
  <si>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</si>
  <si>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</si>
  <si>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</si>
  <si>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</si>
  <si>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</si>
  <si>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</si>
  <si>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</si>
  <si>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</si>
  <si>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</si>
  <si>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</si>
  <si>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</si>
  <si>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</si>
  <si>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</si>
  <si>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</si>
  <si>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</si>
  <si>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</si>
  <si>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</si>
  <si>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</si>
  <si>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</si>
  <si>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</si>
  <si>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</si>
  <si>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</si>
  <si>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</si>
  <si>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</si>
  <si>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</si>
  <si>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</si>
  <si>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</si>
  <si>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</si>
  <si>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</si>
  <si>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</si>
  <si>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</si>
  <si>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</si>
  <si>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</si>
  <si>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</si>
  <si>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</si>
  <si>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</si>
  <si>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</si>
  <si>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</si>
  <si>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</si>
  <si>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</si>
  <si>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</si>
  <si>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</si>
  <si>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</si>
  <si>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</si>
  <si>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</si>
  <si>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</si>
  <si>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</si>
  <si>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</si>
  <si>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</si>
  <si>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</si>
  <si>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</si>
  <si>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</si>
  <si>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</si>
  <si>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</si>
  <si>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</si>
  <si>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</si>
  <si>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</si>
  <si>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</si>
  <si>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</si>
  <si>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</si>
  <si>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</si>
  <si>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</si>
  <si>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</si>
  <si>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</si>
  <si>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</si>
  <si>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</si>
  <si>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</si>
  <si>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</si>
  <si>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</si>
  <si>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</si>
  <si>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</si>
  <si>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</si>
  <si>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</si>
  <si>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</si>
  <si>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</si>
  <si>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</si>
  <si>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</si>
  <si>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</si>
  <si>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</si>
  <si>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</si>
  <si>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</si>
  <si>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</si>
  <si>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</si>
  <si>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</si>
  <si>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</si>
  <si>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</si>
  <si>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</si>
  <si>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</si>
  <si>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</si>
  <si>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</si>
  <si>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</si>
  <si>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</si>
  <si>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</si>
  <si>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</si>
  <si>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</si>
  <si>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</si>
  <si>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</si>
  <si>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</si>
  <si>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</si>
  <si>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</si>
  <si>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</si>
  <si>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</si>
  <si>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</si>
  <si>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</si>
  <si>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</si>
  <si>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</si>
  <si>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</si>
  <si>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</si>
  <si>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</si>
  <si>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</si>
  <si>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</si>
  <si>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</si>
  <si>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</si>
  <si>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</si>
  <si>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</si>
  <si>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</si>
  <si>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</si>
  <si>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</si>
  <si>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</si>
  <si>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</si>
  <si>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</si>
  <si>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</si>
  <si>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</si>
  <si>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</si>
  <si>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</si>
  <si>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</si>
  <si>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</si>
  <si>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</si>
  <si>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</si>
  <si>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</si>
  <si>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</si>
  <si>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</si>
  <si>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</si>
  <si>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</si>
  <si>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</si>
  <si>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</si>
  <si>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</si>
  <si>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</si>
  <si>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</si>
  <si>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</si>
  <si>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</si>
  <si>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</si>
  <si>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</si>
  <si>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</si>
  <si>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</si>
  <si>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</si>
  <si>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</si>
  <si>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</si>
  <si>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</si>
  <si>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</si>
  <si>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</si>
  <si>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</si>
  <si>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</si>
  <si>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</si>
  <si>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</si>
  <si>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</si>
  <si>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</si>
  <si>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</si>
  <si>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</si>
  <si>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</si>
  <si>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</si>
  <si>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</si>
  <si>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</si>
  <si>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</si>
  <si>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</si>
  <si>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</si>
  <si>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</si>
  <si>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</si>
  <si>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</si>
  <si>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</si>
  <si>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</si>
  <si>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</si>
  <si>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</si>
  <si>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</si>
  <si>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</si>
  <si>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</si>
  <si>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</si>
  <si>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</si>
  <si>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</si>
  <si>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</si>
  <si>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</si>
  <si>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</si>
  <si>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</si>
  <si>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</si>
  <si>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</si>
  <si>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</si>
  <si>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</si>
  <si>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</si>
  <si>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</si>
  <si>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</si>
  <si>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</si>
  <si>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</si>
  <si>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</si>
  <si>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</si>
  <si>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</si>
  <si>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</si>
  <si>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</si>
  <si>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</si>
  <si>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</si>
  <si>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</si>
  <si>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</si>
  <si>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</si>
  <si>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</si>
  <si>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</si>
  <si>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</si>
  <si>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</si>
  <si>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</si>
  <si>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</si>
  <si>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</si>
  <si>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</si>
  <si>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</si>
  <si>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</si>
  <si>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</si>
  <si>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</si>
  <si>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</si>
  <si>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</si>
  <si>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</si>
  <si>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</si>
  <si>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</si>
  <si>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</si>
  <si>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</si>
  <si>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</si>
  <si>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</si>
  <si>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</si>
  <si>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</si>
  <si>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</si>
  <si>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</si>
  <si>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</si>
  <si>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</si>
  <si>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</si>
  <si>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</si>
  <si>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</si>
  <si>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</si>
  <si>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</si>
  <si>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</si>
  <si>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</si>
  <si>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</si>
  <si>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</si>
  <si>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</si>
  <si>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</si>
  <si>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</si>
  <si>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</si>
  <si>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</si>
  <si>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</si>
  <si>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</si>
  <si>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</si>
  <si>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</si>
  <si>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</si>
  <si>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</si>
  <si>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</si>
  <si>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</si>
  <si>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</si>
  <si>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</si>
  <si>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</si>
  <si>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</si>
  <si>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</si>
  <si>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</si>
  <si>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</si>
  <si>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</si>
  <si>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</si>
  <si>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</si>
  <si>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</si>
  <si>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</si>
  <si>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</si>
  <si>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</si>
  <si>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</si>
  <si>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</si>
  <si>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</si>
  <si>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</si>
  <si>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</si>
  <si>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</si>
  <si>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</si>
  <si>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</si>
  <si>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</si>
  <si>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</si>
  <si>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</si>
  <si>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</si>
  <si>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</si>
  <si>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</si>
  <si>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</si>
  <si>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</si>
  <si>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</si>
  <si>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</si>
  <si>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</si>
  <si>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</si>
  <si>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</si>
  <si>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</si>
  <si>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</si>
  <si>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</si>
  <si>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</si>
  <si>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</si>
  <si>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</si>
  <si>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</si>
  <si>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</si>
  <si>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</si>
  <si>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</si>
  <si>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</si>
  <si>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</si>
  <si>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</si>
  <si>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</si>
  <si>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</si>
  <si>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</si>
  <si>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</si>
  <si>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</si>
  <si>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</si>
  <si>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</si>
  <si>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</si>
  <si>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</si>
  <si>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</si>
  <si>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</si>
  <si>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</si>
  <si>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</si>
  <si>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</si>
  <si>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</si>
  <si>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</si>
  <si>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</si>
  <si>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</si>
  <si>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</si>
  <si>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</si>
  <si>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</si>
  <si>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</si>
  <si>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</si>
  <si>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</si>
  <si>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</si>
  <si>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</si>
  <si>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</si>
  <si>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</si>
  <si>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</si>
  <si>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</si>
  <si>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</si>
  <si>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</si>
  <si>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</si>
  <si>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</si>
  <si>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</si>
  <si>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</si>
  <si>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</si>
  <si>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</si>
  <si>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</si>
  <si>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</si>
  <si>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</si>
  <si>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</si>
  <si>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</si>
  <si>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</si>
  <si>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</si>
  <si>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</si>
  <si>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</si>
  <si>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</si>
  <si>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</si>
  <si>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</si>
  <si>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</si>
  <si>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</si>
  <si>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</si>
  <si>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</si>
  <si>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</si>
  <si>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</si>
  <si>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</si>
  <si>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</si>
  <si>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</si>
  <si>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</si>
  <si>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</si>
  <si>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</si>
  <si>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</si>
  <si>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</si>
  <si>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</si>
  <si>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</si>
  <si>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</si>
  <si>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</si>
  <si>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</si>
  <si>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</si>
  <si>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</si>
  <si>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</si>
  <si>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</si>
  <si>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</si>
  <si>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</si>
  <si>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</si>
  <si>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</si>
  <si>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</si>
  <si>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</si>
  <si>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</si>
  <si>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</si>
  <si>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</si>
  <si>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</si>
  <si>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</si>
  <si>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</si>
  <si>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</si>
  <si>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</si>
  <si>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</si>
  <si>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</si>
  <si>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</si>
  <si>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</si>
  <si>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</si>
  <si>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</si>
  <si>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</si>
  <si>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</si>
  <si>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</si>
  <si>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</si>
  <si>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</si>
  <si>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</si>
  <si>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</si>
  <si>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</si>
  <si>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</si>
  <si>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</si>
  <si>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</si>
  <si>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</si>
  <si>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</si>
  <si>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</si>
  <si>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</si>
  <si>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</si>
  <si>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</si>
  <si>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</si>
  <si>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</si>
  <si>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</si>
  <si>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</si>
  <si>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</si>
  <si>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</si>
  <si>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</si>
  <si>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</si>
  <si>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</si>
  <si>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</si>
  <si>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</si>
  <si>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</si>
  <si>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</si>
  <si>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</si>
  <si>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</si>
  <si>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</si>
  <si>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</si>
  <si>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</si>
  <si>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</si>
  <si>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</si>
  <si>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</si>
  <si>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</si>
  <si>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</si>
  <si>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</si>
  <si>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</si>
  <si>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</si>
  <si>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</si>
  <si>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</si>
  <si>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</si>
  <si>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</si>
  <si>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</si>
  <si>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</si>
  <si>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</si>
  <si>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</si>
  <si>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</si>
  <si>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</si>
  <si>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</si>
  <si>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</si>
  <si>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</si>
  <si>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</si>
  <si>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</si>
  <si>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</si>
  <si>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</si>
  <si>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</si>
  <si>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</si>
  <si>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</si>
  <si>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</si>
  <si>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</si>
  <si>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</si>
  <si>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</si>
  <si>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</si>
  <si>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</si>
  <si>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</si>
  <si>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</si>
  <si>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</si>
  <si>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</si>
  <si>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</si>
  <si>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</si>
  <si>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</si>
  <si>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</si>
  <si>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</si>
  <si>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</si>
  <si>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</si>
  <si>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</si>
  <si>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</si>
  <si>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</si>
  <si>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</si>
  <si>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</si>
  <si>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</si>
  <si>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</si>
  <si>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</si>
  <si>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</si>
  <si>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</si>
  <si>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</si>
  <si>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</si>
  <si>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</si>
  <si>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</si>
  <si>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</si>
  <si>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</si>
  <si>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</si>
  <si>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</si>
  <si>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</si>
  <si>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</si>
  <si>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</si>
  <si>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</si>
  <si>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</si>
  <si>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</si>
  <si>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</si>
  <si>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</si>
  <si>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</si>
  <si>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</si>
  <si>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</si>
  <si>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</si>
  <si>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</si>
  <si>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</si>
  <si>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</si>
  <si>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</si>
  <si>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</si>
  <si>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</si>
  <si>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</si>
  <si>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</si>
  <si>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</si>
  <si>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</si>
  <si>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</si>
  <si>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</si>
  <si>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</si>
  <si>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</si>
  <si>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</si>
  <si>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</si>
  <si>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</si>
  <si>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</si>
  <si>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</si>
  <si>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</si>
  <si>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</si>
  <si>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</si>
  <si>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</si>
  <si>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</si>
  <si>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</si>
  <si>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</si>
  <si>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</si>
  <si>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</si>
  <si>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</si>
  <si>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</si>
  <si>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</si>
  <si>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</si>
  <si>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</si>
  <si>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</si>
  <si>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</si>
  <si>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</si>
  <si>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</si>
  <si>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</si>
  <si>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</si>
  <si>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</si>
  <si>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</si>
  <si>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</si>
  <si>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</si>
  <si>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</si>
  <si>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</si>
  <si>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</si>
  <si>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</si>
  <si>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</si>
  <si>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</si>
  <si>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</si>
  <si>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</si>
  <si>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</si>
  <si>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</si>
  <si>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</si>
  <si>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</si>
  <si>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</si>
  <si>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</si>
  <si>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</si>
  <si>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</si>
  <si>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</si>
  <si>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</si>
  <si>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</si>
  <si>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</si>
  <si>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</si>
  <si>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</si>
  <si>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</si>
  <si>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</si>
  <si>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</si>
  <si>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</si>
  <si>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</si>
  <si>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</si>
  <si>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</si>
  <si>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</si>
  <si>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</si>
  <si>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</si>
  <si>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</si>
  <si>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</si>
  <si>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</si>
  <si>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</si>
  <si>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</si>
  <si>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</si>
  <si>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</si>
  <si>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</si>
  <si>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</si>
  <si>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</si>
  <si>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</si>
  <si>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</si>
  <si>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</si>
  <si>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</si>
  <si>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</si>
  <si>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</si>
  <si>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</si>
  <si>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</si>
  <si>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</si>
  <si>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</si>
  <si>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</si>
  <si>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</si>
  <si>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</si>
  <si>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</si>
  <si>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</si>
  <si>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</si>
  <si>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</si>
  <si>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</si>
  <si>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</si>
  <si>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</si>
  <si>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</si>
  <si>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</si>
  <si>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</si>
  <si>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</si>
  <si>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</si>
  <si>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</si>
  <si>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</si>
  <si>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</si>
  <si>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</si>
  <si>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</si>
  <si>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</si>
  <si>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</si>
  <si>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</si>
  <si>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</si>
  <si>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</si>
  <si>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</si>
  <si>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</si>
  <si>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</si>
  <si>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</si>
  <si>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</si>
  <si>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</si>
  <si>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</si>
  <si>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</si>
  <si>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</si>
  <si>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</si>
  <si>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</si>
  <si>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</si>
  <si>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</si>
  <si>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</si>
  <si>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</si>
  <si>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</si>
  <si>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</si>
  <si>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</si>
  <si>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</si>
  <si>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</si>
  <si>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</si>
  <si>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</si>
  <si>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</si>
  <si>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</si>
  <si>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</si>
  <si>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</si>
  <si>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</si>
  <si>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</si>
  <si>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</si>
  <si>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</si>
  <si>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</si>
  <si>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</si>
  <si>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</si>
  <si>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</si>
  <si>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</si>
  <si>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</si>
  <si>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</si>
  <si>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</si>
  <si>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</si>
  <si>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</si>
  <si>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</si>
  <si>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</si>
  <si>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</si>
  <si>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</si>
  <si>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</si>
  <si>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</si>
  <si>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</si>
  <si>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</si>
  <si>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</si>
  <si>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</si>
  <si>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</si>
  <si>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</si>
  <si>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</si>
  <si>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</si>
  <si>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</si>
  <si>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</si>
  <si>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</si>
  <si>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</si>
  <si>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</si>
  <si>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</si>
  <si>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</si>
  <si>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</si>
  <si>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</si>
  <si>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</si>
  <si>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</si>
  <si>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</si>
  <si>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</si>
  <si>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</si>
  <si>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</si>
  <si>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</si>
  <si>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</si>
  <si>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</si>
  <si>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</si>
  <si>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</si>
  <si>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</si>
  <si>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</si>
  <si>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</si>
  <si>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</si>
  <si>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</si>
  <si>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</si>
  <si>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</si>
  <si>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</si>
  <si>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</si>
  <si>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</si>
  <si>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</si>
  <si>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</si>
  <si>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</si>
  <si>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</si>
  <si>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</si>
  <si>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</si>
  <si>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</si>
  <si>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</si>
  <si>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</si>
  <si>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</si>
  <si>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</si>
  <si>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</si>
  <si>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</si>
  <si>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</si>
  <si>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</si>
  <si>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</si>
  <si>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</si>
  <si>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</si>
  <si>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</si>
  <si>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</si>
  <si>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</si>
  <si>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</si>
  <si>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</si>
  <si>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</si>
  <si>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</si>
  <si>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</si>
  <si>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</si>
  <si>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</si>
  <si>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</si>
  <si>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</si>
  <si>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</si>
  <si>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</si>
  <si>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</si>
  <si>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</si>
  <si>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</si>
  <si>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</si>
  <si>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</si>
  <si>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</si>
  <si>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</si>
  <si>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</si>
  <si>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</si>
  <si>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</si>
  <si>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</si>
  <si>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</si>
  <si>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</si>
  <si>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</si>
  <si>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</si>
  <si>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</si>
  <si>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</si>
  <si>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</si>
  <si>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</si>
  <si>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</si>
  <si>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</si>
  <si>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</si>
  <si>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</si>
  <si>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</si>
  <si>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</si>
  <si>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</si>
  <si>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</si>
  <si>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</si>
  <si>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</si>
  <si>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</si>
  <si>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</si>
  <si>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</si>
  <si>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</si>
  <si>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</si>
  <si>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</si>
  <si>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</si>
  <si>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</si>
  <si>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</si>
  <si>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</si>
  <si>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</si>
  <si>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</si>
  <si>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</si>
  <si>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</si>
  <si>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</si>
  <si>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</si>
  <si>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</si>
  <si>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</si>
  <si>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</si>
  <si>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</si>
  <si>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</si>
  <si>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</si>
  <si>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</si>
  <si>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</si>
  <si>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</si>
  <si>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</si>
  <si>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</si>
  <si>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</si>
  <si>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</si>
  <si>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</si>
  <si>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</si>
  <si>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</si>
  <si>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</si>
  <si>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</si>
  <si>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</si>
  <si>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</si>
  <si>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</si>
  <si>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</si>
  <si>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</si>
  <si>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</si>
  <si>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</si>
  <si>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</si>
  <si>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</si>
  <si>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</si>
  <si>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</si>
  <si>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</si>
  <si>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</si>
  <si>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</si>
  <si>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</si>
  <si>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</si>
  <si>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</si>
  <si>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</si>
  <si>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</si>
  <si>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</si>
  <si>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</si>
  <si>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</si>
  <si>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</si>
  <si>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</si>
  <si>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</si>
  <si>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</si>
  <si>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</si>
  <si>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</si>
  <si>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</si>
  <si>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</si>
  <si>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</si>
  <si>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</si>
  <si>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</si>
  <si>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</si>
  <si>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</si>
  <si>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</si>
  <si>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</si>
  <si>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</si>
  <si>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</si>
  <si>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</si>
  <si>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</si>
  <si>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</si>
  <si>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</si>
  <si>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</si>
  <si>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</si>
  <si>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</si>
  <si>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</si>
  <si>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</si>
  <si>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</si>
  <si>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</si>
  <si>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</si>
  <si>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</si>
  <si>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</si>
  <si>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</si>
  <si>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</si>
  <si>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</si>
  <si>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</si>
  <si>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</si>
  <si>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</si>
  <si>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</si>
  <si>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</si>
  <si>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</si>
  <si>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</si>
  <si>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</si>
  <si>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</si>
  <si>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</si>
  <si>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</si>
  <si>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</si>
  <si>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</si>
  <si>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</si>
  <si>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</si>
  <si>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</si>
  <si>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</si>
  <si>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</si>
  <si>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</si>
  <si>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</si>
  <si>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</si>
  <si>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</si>
  <si>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</si>
  <si>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</si>
  <si>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</si>
  <si>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</si>
  <si>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</si>
  <si>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</si>
  <si>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</si>
  <si>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</si>
  <si>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</si>
  <si>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</si>
  <si>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</si>
  <si>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</si>
  <si>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</si>
  <si>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</si>
  <si>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</si>
  <si>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</si>
  <si>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</si>
  <si>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</si>
  <si>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</si>
  <si>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</si>
  <si>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</si>
  <si>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</si>
  <si>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</si>
  <si>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</si>
  <si>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</si>
  <si>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</si>
  <si>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</si>
  <si>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</si>
  <si>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</si>
  <si>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</si>
  <si>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</si>
  <si>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</si>
  <si>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</si>
  <si>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</si>
  <si>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</si>
  <si>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</si>
  <si>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</si>
  <si>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</si>
  <si>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</si>
  <si>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</si>
  <si>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</si>
  <si>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</si>
  <si>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</si>
  <si>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</si>
  <si>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</si>
  <si>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</si>
  <si>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</si>
  <si>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</si>
  <si>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</si>
  <si>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</si>
  <si>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</si>
  <si>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</si>
  <si>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</si>
  <si>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</si>
  <si>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</si>
  <si>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</si>
  <si>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</si>
  <si>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</si>
  <si>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</si>
  <si>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</si>
  <si>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</si>
  <si>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</si>
  <si>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</si>
  <si>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</si>
  <si>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</si>
  <si>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</si>
  <si>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</si>
  <si>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</si>
  <si>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</si>
  <si>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</si>
  <si>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</si>
  <si>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</si>
  <si>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</si>
  <si>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</si>
  <si>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</si>
  <si>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</si>
  <si>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</si>
  <si>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</si>
  <si>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</si>
  <si>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</si>
  <si>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</si>
  <si>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</si>
  <si>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</si>
  <si>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</si>
  <si>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</si>
  <si>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</si>
  <si>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</si>
  <si>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</si>
  <si>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</si>
  <si>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</si>
  <si>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</si>
  <si>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</si>
  <si>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</si>
  <si>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</si>
  <si>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</si>
  <si>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</si>
  <si>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</si>
  <si>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</si>
  <si>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</si>
  <si>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</si>
  <si>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</si>
  <si>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</si>
  <si>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</si>
  <si>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</si>
  <si>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</si>
  <si>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</si>
  <si>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</si>
  <si>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</si>
  <si>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</si>
  <si>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</si>
  <si>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</si>
  <si>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</si>
  <si>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</si>
  <si>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</si>
  <si>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</si>
  <si>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</si>
  <si>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</si>
  <si>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</si>
  <si>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</si>
  <si>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</si>
  <si>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</si>
  <si>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</si>
  <si>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</si>
  <si>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</si>
  <si>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</si>
  <si>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</si>
  <si>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</si>
  <si>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</si>
  <si>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</si>
  <si>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</si>
  <si>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</si>
  <si>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</si>
  <si>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</si>
  <si>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</si>
  <si>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</si>
  <si>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</si>
  <si>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</si>
  <si>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</si>
  <si>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</si>
  <si>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</si>
  <si>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</si>
  <si>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</si>
  <si>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</si>
  <si>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</si>
  <si>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</si>
  <si>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</si>
  <si>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</si>
  <si>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</si>
  <si>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</si>
  <si>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</si>
  <si>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</si>
  <si>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</si>
  <si>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</si>
  <si>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</si>
  <si>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</si>
  <si>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</si>
  <si>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</si>
  <si>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</si>
  <si>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</si>
  <si>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</si>
  <si>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</si>
  <si>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</si>
  <si>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</si>
  <si>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</si>
  <si>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</si>
  <si>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</si>
  <si>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</si>
  <si>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</si>
  <si>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</si>
  <si>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</si>
  <si>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</si>
  <si>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</si>
  <si>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</si>
  <si>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</si>
  <si>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</si>
  <si>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</si>
  <si>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</si>
  <si>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</si>
  <si>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</si>
  <si>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</si>
  <si>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</si>
  <si>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</si>
  <si>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</si>
  <si>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</si>
  <si>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</si>
  <si>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</si>
  <si>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</si>
  <si>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</si>
  <si>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</si>
  <si>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</si>
  <si>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</si>
  <si>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</si>
  <si>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</si>
  <si>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</si>
  <si>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</si>
  <si>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</si>
  <si>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</si>
  <si>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</si>
  <si>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</si>
  <si>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</si>
  <si>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</si>
  <si>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</si>
  <si>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</si>
  <si>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</si>
  <si>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</si>
  <si>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</si>
  <si>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</si>
  <si>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</si>
  <si>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</si>
  <si>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</si>
  <si>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</si>
  <si>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</si>
  <si>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</si>
  <si>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</si>
  <si>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</si>
  <si>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</si>
  <si>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</si>
  <si>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</si>
  <si>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</si>
  <si>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</si>
  <si>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</si>
  <si>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</si>
  <si>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</si>
  <si>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</si>
  <si>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</si>
  <si>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</si>
  <si>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</si>
  <si>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</si>
  <si>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</si>
  <si>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</si>
  <si>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</si>
  <si>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</si>
  <si>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</si>
  <si>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</si>
  <si>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</si>
  <si>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</si>
  <si>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</si>
  <si>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</si>
  <si>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</si>
  <si>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</si>
  <si>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</si>
  <si>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</si>
  <si>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</si>
  <si>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</si>
  <si>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</si>
  <si>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</si>
  <si>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</si>
  <si>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</si>
  <si>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</si>
  <si>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</si>
  <si>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</si>
  <si>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</si>
  <si>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</si>
  <si>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</si>
  <si>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</si>
  <si>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</si>
  <si>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</si>
  <si>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</si>
  <si>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</si>
  <si>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</si>
  <si>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</si>
  <si>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</si>
  <si>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</si>
  <si>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</si>
  <si>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</si>
  <si>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</si>
  <si>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</si>
  <si>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</si>
  <si>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</si>
  <si>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</si>
  <si>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</si>
  <si>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</si>
  <si>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</si>
  <si>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</si>
  <si>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</si>
  <si>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</si>
  <si>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</si>
  <si>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</si>
  <si>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</si>
  <si>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</si>
  <si>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</si>
  <si>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</si>
  <si>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</si>
  <si>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</si>
  <si>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</si>
  <si>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</si>
  <si>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</si>
  <si>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</si>
  <si>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</si>
  <si>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</si>
  <si>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</si>
  <si>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</si>
  <si>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</si>
  <si>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</si>
  <si>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</si>
  <si>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</si>
  <si>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</si>
  <si>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</si>
  <si>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</si>
  <si>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</si>
  <si>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</si>
  <si>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</si>
  <si>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</si>
  <si>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</si>
  <si>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</si>
  <si>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</si>
  <si>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</si>
  <si>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</si>
  <si>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</si>
  <si>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</si>
  <si>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</si>
  <si>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</si>
  <si>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</si>
  <si>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</si>
  <si>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</si>
  <si>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</si>
  <si>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</si>
  <si>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</si>
  <si>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</si>
  <si>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</si>
  <si>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</si>
  <si>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</si>
  <si>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</si>
  <si>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</si>
  <si>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</si>
  <si>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</si>
  <si>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</si>
  <si>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</si>
  <si>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</si>
  <si>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</si>
  <si>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</si>
  <si>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</si>
  <si>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</si>
  <si>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</si>
  <si>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</si>
  <si>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</si>
  <si>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</si>
  <si>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</si>
  <si>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</si>
  <si>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</si>
  <si>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</si>
  <si>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</si>
  <si>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</si>
  <si>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</si>
  <si>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</si>
  <si>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</si>
  <si>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</si>
  <si>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</si>
  <si>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</si>
  <si>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</si>
  <si>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</si>
  <si>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</si>
  <si>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</si>
  <si>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</si>
  <si>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</si>
  <si>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</si>
  <si>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</si>
  <si>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</si>
  <si>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</si>
  <si>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</si>
  <si>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</si>
  <si>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</si>
  <si>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</si>
  <si>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</si>
  <si>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</si>
  <si>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</si>
  <si>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</si>
  <si>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</si>
  <si>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</si>
  <si>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</si>
  <si>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</si>
  <si>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</si>
  <si>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</si>
  <si>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</si>
  <si>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</si>
  <si>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</si>
  <si>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</si>
  <si>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</si>
  <si>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</si>
  <si>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</si>
  <si>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</si>
  <si>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</si>
  <si>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</si>
  <si>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</si>
  <si>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</si>
  <si>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</si>
  <si>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</si>
  <si>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</si>
  <si>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</si>
  <si>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</si>
  <si>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</si>
  <si>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</si>
  <si>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</si>
  <si>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</si>
  <si>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</si>
  <si>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</si>
  <si>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</si>
  <si>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</si>
  <si>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</si>
  <si>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</si>
  <si>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</si>
  <si>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</si>
  <si>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</si>
  <si>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</si>
  <si>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</si>
  <si>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</si>
  <si>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</si>
  <si>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</si>
  <si>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</si>
  <si>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</si>
  <si>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</si>
  <si>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</si>
  <si>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</si>
  <si>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</si>
  <si>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</si>
  <si>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</si>
  <si>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</si>
  <si>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</si>
  <si>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</si>
  <si>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</si>
  <si>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</si>
  <si>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</si>
  <si>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</si>
  <si>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</si>
  <si>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</si>
  <si>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</si>
  <si>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</si>
  <si>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</si>
  <si>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</si>
  <si>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</si>
  <si>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</si>
  <si>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</si>
  <si>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</si>
  <si>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</si>
  <si>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</si>
  <si>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</si>
  <si>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</si>
  <si>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</si>
  <si>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</si>
  <si>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</si>
  <si>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</si>
  <si>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</si>
  <si>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</si>
  <si>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</si>
  <si>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</si>
  <si>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</si>
  <si>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</si>
  <si>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</si>
  <si>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</si>
  <si>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</si>
  <si>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</si>
  <si>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</si>
  <si>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</si>
  <si>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</si>
  <si>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</si>
  <si>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</si>
  <si>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</si>
  <si>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</si>
  <si>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</si>
  <si>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</si>
  <si>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</si>
  <si>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</si>
  <si>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</si>
  <si>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</si>
  <si>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</si>
  <si>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</si>
  <si>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</si>
  <si>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</si>
  <si>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</si>
  <si>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</si>
  <si>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</si>
  <si>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</si>
  <si>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</si>
  <si>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</si>
  <si>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</si>
  <si>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</si>
  <si>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</si>
  <si>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</si>
  <si>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</si>
  <si>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</si>
  <si>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</si>
  <si>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</si>
  <si>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</si>
  <si>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</si>
  <si>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</si>
  <si>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</si>
  <si>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</si>
  <si>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</si>
  <si>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</si>
  <si>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</si>
  <si>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</si>
  <si>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</si>
  <si>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</si>
  <si>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</si>
  <si>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</si>
  <si>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</si>
  <si>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</si>
  <si>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</si>
  <si>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</si>
  <si>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</si>
  <si>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</si>
  <si>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</si>
  <si>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</si>
  <si>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</si>
  <si>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</si>
  <si>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</si>
  <si>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</si>
  <si>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</si>
  <si>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</si>
  <si>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</si>
  <si>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</si>
  <si>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</si>
  <si>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</si>
  <si>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</si>
  <si>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</si>
  <si>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</si>
  <si>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</si>
  <si>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</si>
  <si>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</si>
  <si>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</si>
  <si>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</si>
  <si>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</si>
  <si>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</si>
  <si>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</si>
  <si>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</si>
  <si>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</si>
  <si>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</si>
  <si>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</si>
  <si>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</si>
  <si>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</si>
  <si>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</si>
  <si>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</si>
  <si>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</si>
  <si>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</si>
  <si>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</si>
  <si>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</si>
  <si>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</si>
  <si>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</si>
  <si>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</si>
  <si>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</si>
  <si>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</si>
  <si>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</si>
  <si>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</si>
  <si>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</si>
  <si>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</si>
  <si>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</si>
  <si>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</si>
  <si>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</si>
  <si>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</si>
  <si>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</si>
  <si>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</si>
  <si>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</si>
  <si>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</si>
  <si>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</si>
  <si>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</si>
  <si>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</si>
  <si>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</si>
  <si>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</si>
  <si>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</si>
  <si>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</si>
  <si>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</si>
  <si>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</si>
  <si>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</si>
  <si>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</si>
  <si>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</si>
  <si>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</si>
  <si>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</si>
  <si>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</si>
  <si>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</si>
  <si>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</si>
  <si>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</si>
  <si>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</si>
  <si>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</si>
  <si>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</si>
  <si>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</si>
  <si>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</si>
  <si>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</si>
  <si>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</si>
  <si>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</si>
  <si>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</si>
  <si>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</si>
  <si>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</si>
  <si>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</si>
  <si>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</si>
  <si>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</si>
  <si>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</si>
  <si>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</si>
  <si>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</si>
  <si>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</si>
  <si>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</si>
  <si>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</si>
  <si>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</si>
  <si>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</si>
  <si>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</si>
  <si>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</si>
  <si>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</si>
  <si>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</si>
  <si>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</si>
  <si>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</si>
  <si>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</si>
  <si>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</si>
  <si>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</si>
  <si>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</si>
  <si>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</si>
  <si>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</si>
  <si>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</si>
  <si>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</si>
  <si>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</si>
  <si>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</si>
  <si>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</si>
  <si>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</si>
  <si>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</si>
  <si>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</si>
  <si>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</si>
  <si>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</si>
  <si>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</si>
  <si>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</si>
  <si>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</si>
  <si>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</si>
  <si>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</si>
  <si>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</si>
  <si>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</si>
  <si>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</si>
  <si>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</si>
  <si>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</si>
  <si>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</si>
  <si>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</si>
  <si>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</si>
  <si>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</si>
  <si>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</si>
  <si>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</si>
  <si>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</si>
  <si>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</si>
  <si>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</si>
  <si>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</si>
  <si>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</si>
  <si>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</si>
  <si>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</si>
  <si>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</si>
  <si>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</si>
  <si>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</si>
  <si>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</si>
  <si>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</si>
  <si>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</si>
  <si>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</si>
  <si>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</si>
  <si>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</si>
  <si>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</si>
  <si>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</si>
  <si>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</si>
  <si>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</si>
  <si>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</si>
  <si>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</si>
  <si>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</si>
  <si>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</si>
  <si>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</si>
  <si>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</si>
  <si>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</si>
  <si>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</si>
  <si>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</si>
  <si>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</si>
  <si>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</si>
  <si>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</si>
  <si>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</si>
  <si>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</si>
  <si>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</si>
  <si>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</si>
  <si>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</si>
  <si>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</si>
  <si>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</si>
  <si>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</si>
  <si>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</si>
  <si>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</si>
  <si>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</si>
  <si>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</si>
  <si>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</si>
  <si>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</si>
  <si>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</si>
  <si>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</si>
  <si>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</si>
  <si>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</si>
  <si>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</si>
  <si>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</si>
  <si>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</si>
  <si>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</si>
  <si>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</si>
  <si>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</si>
  <si>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</si>
  <si>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</si>
  <si>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</si>
  <si>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</si>
  <si>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</si>
  <si>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</si>
  <si>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</si>
  <si>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</si>
  <si>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</si>
  <si>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</si>
  <si>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</si>
  <si>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</si>
  <si>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</si>
  <si>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</si>
  <si>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</si>
  <si>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</si>
  <si>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</si>
  <si>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</si>
  <si>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</si>
  <si>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</si>
  <si>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</si>
  <si>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</si>
  <si>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</si>
  <si>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</si>
  <si>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</si>
  <si>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</si>
  <si>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</si>
  <si>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</si>
  <si>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</si>
  <si>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</si>
  <si>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</si>
  <si>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</si>
  <si>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</si>
  <si>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</si>
  <si>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</si>
  <si>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</si>
  <si>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</si>
  <si>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</si>
  <si>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</si>
  <si>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</si>
  <si>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</si>
  <si>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</si>
  <si>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</si>
  <si>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</si>
  <si>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</si>
  <si>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</si>
  <si>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</si>
  <si>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</si>
  <si>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</si>
  <si>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</si>
  <si>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</si>
  <si>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</si>
  <si>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</si>
  <si>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</si>
  <si>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</si>
  <si>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</si>
  <si>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</si>
  <si>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</si>
  <si>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</si>
  <si>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</si>
  <si>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</si>
  <si>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</si>
  <si>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</si>
  <si>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</si>
  <si>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</si>
  <si>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</si>
  <si>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</si>
  <si>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</si>
  <si>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</si>
  <si>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</si>
  <si>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</si>
  <si>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</si>
  <si>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</si>
  <si>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</si>
  <si>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</si>
  <si>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</si>
  <si>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</si>
  <si>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</si>
  <si>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</si>
  <si>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</si>
  <si>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</si>
  <si>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</si>
  <si>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</si>
  <si>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</si>
  <si>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</si>
  <si>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</si>
  <si>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</si>
  <si>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</si>
  <si>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</si>
  <si>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</si>
  <si>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</si>
  <si>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</si>
  <si>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</si>
  <si>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</si>
  <si>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</si>
  <si>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</si>
  <si>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</si>
  <si>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</si>
  <si>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</si>
  <si>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</si>
  <si>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</si>
  <si>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</si>
  <si>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</si>
  <si>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</si>
  <si>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</si>
  <si>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</si>
  <si>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</si>
  <si>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</si>
  <si>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</si>
  <si>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</si>
  <si>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</si>
  <si>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</si>
  <si>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</si>
  <si>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</si>
  <si>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</si>
  <si>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</si>
  <si>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</si>
  <si>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</si>
  <si>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</si>
  <si>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</si>
  <si>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</si>
  <si>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</si>
  <si>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</si>
  <si>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</si>
  <si>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</si>
  <si>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</si>
  <si>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</si>
  <si>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</si>
  <si>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</si>
  <si>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</si>
  <si>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</si>
  <si>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</si>
  <si>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</si>
  <si>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</si>
  <si>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</si>
  <si>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</si>
  <si>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</si>
  <si>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</si>
  <si>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</si>
  <si>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</si>
  <si>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</si>
  <si>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</si>
  <si>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</si>
  <si>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</si>
  <si>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</si>
  <si>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</si>
  <si>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</si>
  <si>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</si>
  <si>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</si>
  <si>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</si>
  <si>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</si>
  <si>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</si>
  <si>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</si>
  <si>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</si>
  <si>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</si>
  <si>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</si>
  <si>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</si>
  <si>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</si>
  <si>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</si>
  <si>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</si>
  <si>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</si>
  <si>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</si>
  <si>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</si>
  <si>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</si>
  <si>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</si>
  <si>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</si>
  <si>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</si>
  <si>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</si>
  <si>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</si>
  <si>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</si>
  <si>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</si>
  <si>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</si>
  <si>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</si>
  <si>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</si>
  <si>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</si>
  <si>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</si>
  <si>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</si>
  <si>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</si>
  <si>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</si>
  <si>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</si>
  <si>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</si>
  <si>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</si>
  <si>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</si>
  <si>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</si>
  <si>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</si>
  <si>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</si>
  <si>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</si>
  <si>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</si>
  <si>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</si>
  <si>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</si>
  <si>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</si>
  <si>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</si>
  <si>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</si>
  <si>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</si>
  <si>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</si>
  <si>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</si>
  <si>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</si>
  <si>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</si>
  <si>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</si>
  <si>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</si>
  <si>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</si>
  <si>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</si>
  <si>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</si>
  <si>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</si>
  <si>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</si>
  <si>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</si>
  <si>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</si>
  <si>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</si>
  <si>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</si>
  <si>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</si>
  <si>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</si>
  <si>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</si>
  <si>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</si>
  <si>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</si>
  <si>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</si>
  <si>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</si>
  <si>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</si>
  <si>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</si>
  <si>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</si>
  <si>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</si>
  <si>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</si>
  <si>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</si>
  <si>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</si>
  <si>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</si>
  <si>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</si>
  <si>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</si>
  <si>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</si>
  <si>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</si>
  <si>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</si>
  <si>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</si>
  <si>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</si>
  <si>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</si>
  <si>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</si>
  <si>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</si>
  <si>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</si>
  <si>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</si>
  <si>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</si>
  <si>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</si>
  <si>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</si>
  <si>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</si>
  <si>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</si>
  <si>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</si>
  <si>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</si>
  <si>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</si>
  <si>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</si>
  <si>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</si>
  <si>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</si>
  <si>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</si>
  <si>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</si>
  <si>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</si>
  <si>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</si>
  <si>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</si>
  <si>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</si>
  <si>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</si>
  <si>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</si>
  <si>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</si>
  <si>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</si>
  <si>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</si>
  <si>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</si>
  <si>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</si>
  <si>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</si>
  <si>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</si>
  <si>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</si>
  <si>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</si>
  <si>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</si>
  <si>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</si>
  <si>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</si>
  <si>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</si>
  <si>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</si>
  <si>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</si>
  <si>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</si>
  <si>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</si>
  <si>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</si>
  <si>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</si>
  <si>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</si>
  <si>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</si>
  <si>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</si>
  <si>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</si>
  <si>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</si>
  <si>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</si>
  <si>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</si>
  <si>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</si>
  <si>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</si>
  <si>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</si>
  <si>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</si>
  <si>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</si>
  <si>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</si>
  <si>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</si>
  <si>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</si>
  <si>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</si>
  <si>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</si>
  <si>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</si>
  <si>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</si>
  <si>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</si>
  <si>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</si>
  <si>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</si>
  <si>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</si>
  <si>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</si>
  <si>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</si>
  <si>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</si>
  <si>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</si>
  <si>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</si>
  <si>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</si>
  <si>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</si>
  <si>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</si>
  <si>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</si>
  <si>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</si>
  <si>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</si>
  <si>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</si>
  <si>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</si>
  <si>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</si>
  <si>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</si>
  <si>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</si>
  <si>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</si>
  <si>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</si>
  <si>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</si>
  <si>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</si>
  <si>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</si>
  <si>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</si>
  <si>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</si>
  <si>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</si>
  <si>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</si>
  <si>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</si>
  <si>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</si>
  <si>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</si>
  <si>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</si>
  <si>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</si>
  <si>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</si>
  <si>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</si>
  <si>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</si>
  <si>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</si>
  <si>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</si>
  <si>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</si>
  <si>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</si>
  <si>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</si>
  <si>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</si>
  <si>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</si>
  <si>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</si>
  <si>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</si>
  <si>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</si>
  <si>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</si>
  <si>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</si>
  <si>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</si>
  <si>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</si>
  <si>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</si>
  <si>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</si>
  <si>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</si>
  <si>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</si>
  <si>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</si>
  <si>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</si>
  <si>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</si>
  <si>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</si>
  <si>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</si>
  <si>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</si>
  <si>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</si>
  <si>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</si>
  <si>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</si>
  <si>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</si>
  <si>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</si>
  <si>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</si>
  <si>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</si>
  <si>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</si>
  <si>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</si>
  <si>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</si>
  <si>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</si>
  <si>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</si>
  <si>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</si>
  <si>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</si>
  <si>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</si>
  <si>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</si>
  <si>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</si>
  <si>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</si>
  <si>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</si>
  <si>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</si>
  <si>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</si>
  <si>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</si>
  <si>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</si>
  <si>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</si>
  <si>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</si>
  <si>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</si>
  <si>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</si>
  <si>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</si>
  <si>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</si>
  <si>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</si>
  <si>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</si>
  <si>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</si>
  <si>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</si>
  <si>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</si>
  <si>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</si>
  <si>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</si>
  <si>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</si>
  <si>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</si>
  <si>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</si>
  <si>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</si>
  <si>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</si>
  <si>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</si>
  <si>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</si>
  <si>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</si>
  <si>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</si>
  <si>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</si>
  <si>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</si>
  <si>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</si>
  <si>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</si>
  <si>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</si>
  <si>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</si>
  <si>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</si>
  <si>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</si>
  <si>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</si>
  <si>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</si>
  <si>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</si>
  <si>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</si>
  <si>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</si>
  <si>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</si>
  <si>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</si>
  <si>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</si>
  <si>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</si>
  <si>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</si>
  <si>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</si>
  <si>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</si>
  <si>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</si>
  <si>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</si>
  <si>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</si>
  <si>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</si>
  <si>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</si>
  <si>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</si>
  <si>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</si>
  <si>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</si>
  <si>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</si>
  <si>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</si>
  <si>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</si>
  <si>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</si>
  <si>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</si>
  <si>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</si>
  <si>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</si>
  <si>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</si>
  <si>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</si>
  <si>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</si>
  <si>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</si>
  <si>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</si>
  <si>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</si>
  <si>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</si>
  <si>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</si>
  <si>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</si>
  <si>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</si>
  <si>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</si>
  <si>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</si>
  <si>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</si>
  <si>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</si>
  <si>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</si>
  <si>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</si>
  <si>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</si>
  <si>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</si>
  <si>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</si>
  <si>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</si>
  <si>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</si>
  <si>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</si>
  <si>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</si>
  <si>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</si>
  <si>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</si>
  <si>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</si>
  <si>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</si>
  <si>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</si>
  <si>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</si>
  <si>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</si>
  <si>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</si>
  <si>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</si>
  <si>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</si>
  <si>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</si>
  <si>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</si>
  <si>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</si>
  <si>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</si>
  <si>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</si>
  <si>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</si>
  <si>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</si>
  <si>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</si>
  <si>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</si>
  <si>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</si>
  <si>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</si>
  <si>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</si>
  <si>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</si>
  <si>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</si>
  <si>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</si>
  <si>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</si>
  <si>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</si>
  <si>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</si>
  <si>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</si>
  <si>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</si>
  <si>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</si>
  <si>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</si>
  <si>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</si>
  <si>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</si>
  <si>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</si>
  <si>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</si>
  <si>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</si>
  <si>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</si>
  <si>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</si>
  <si>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</si>
  <si>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</si>
  <si>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</si>
  <si>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</si>
  <si>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</si>
  <si>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</si>
  <si>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</si>
  <si>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</si>
  <si>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</si>
  <si>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</si>
  <si>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</si>
  <si>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</si>
  <si>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</si>
  <si>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</si>
  <si>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</si>
  <si>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</si>
  <si>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</si>
  <si>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</si>
  <si>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</si>
  <si>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</si>
  <si>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</si>
  <si>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</si>
  <si>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</si>
  <si>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</si>
  <si>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</si>
  <si>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</si>
  <si>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</si>
  <si>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</si>
  <si>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</si>
  <si>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</si>
  <si>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</si>
  <si>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</si>
  <si>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</si>
  <si>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</si>
  <si>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</si>
  <si>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</si>
  <si>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</si>
  <si>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</si>
  <si>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</si>
  <si>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</si>
  <si>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</si>
  <si>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</si>
  <si>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</si>
  <si>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</si>
  <si>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</si>
  <si>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</si>
  <si>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</si>
  <si>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</si>
  <si>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</si>
  <si>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</si>
  <si>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</si>
  <si>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</si>
  <si>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</si>
  <si>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</si>
  <si>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</si>
  <si>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</si>
  <si>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</si>
  <si>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</si>
  <si>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</si>
  <si>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</si>
  <si>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</si>
  <si>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</si>
  <si>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</si>
  <si>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</si>
  <si>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</si>
  <si>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</si>
  <si>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</si>
  <si>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</si>
  <si>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</si>
  <si>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</si>
  <si>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</si>
  <si>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</si>
  <si>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</si>
  <si>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</si>
  <si>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</si>
  <si>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</si>
  <si>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</si>
  <si>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</si>
  <si>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</si>
  <si>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</si>
  <si>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</si>
  <si>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</si>
  <si>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</si>
  <si>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</si>
  <si>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</si>
  <si>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</si>
  <si>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</si>
  <si>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</si>
  <si>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</si>
  <si>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</si>
  <si>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</si>
  <si>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</si>
  <si>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</si>
  <si>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</si>
  <si>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</si>
  <si>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</si>
  <si>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</si>
  <si>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</si>
  <si>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</si>
  <si>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</si>
  <si>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</si>
  <si>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</si>
  <si>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</si>
  <si>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</si>
  <si>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</si>
  <si>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</si>
  <si>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</si>
  <si>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</si>
  <si>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</si>
  <si>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</si>
  <si>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</si>
  <si>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</si>
  <si>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</si>
  <si>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</si>
  <si>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</si>
  <si>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</si>
  <si>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</si>
  <si>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</si>
  <si>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</si>
  <si>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</si>
  <si>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</si>
  <si>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</si>
  <si>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</si>
  <si>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</si>
  <si>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</si>
  <si>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</si>
  <si>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</si>
  <si>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</si>
  <si>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</si>
  <si>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</si>
  <si>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</si>
  <si>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</si>
  <si>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</si>
  <si>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</si>
  <si>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</si>
  <si>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</si>
  <si>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</si>
  <si>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</si>
  <si>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</si>
  <si>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</si>
  <si>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</si>
  <si>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</si>
  <si>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</si>
  <si>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</si>
  <si>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</si>
  <si>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</si>
  <si>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</si>
  <si>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</si>
  <si>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</si>
  <si>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</si>
  <si>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</si>
  <si>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</si>
  <si>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</si>
  <si>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</si>
  <si>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</si>
  <si>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</si>
  <si>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</si>
  <si>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</si>
  <si>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</si>
  <si>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</si>
  <si>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</si>
  <si>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</si>
  <si>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</si>
  <si>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</si>
  <si>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</si>
  <si>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</si>
  <si>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</si>
  <si>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</si>
  <si>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</si>
  <si>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</si>
  <si>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</si>
  <si>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</si>
  <si>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</si>
  <si>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</si>
  <si>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</si>
  <si>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</si>
  <si>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</si>
  <si>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</si>
  <si>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</si>
  <si>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</si>
  <si>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</si>
  <si>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</si>
  <si>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</si>
  <si>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</si>
  <si>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</si>
  <si>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</si>
  <si>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</si>
  <si>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</si>
  <si>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</si>
  <si>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</si>
  <si>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</si>
  <si>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</si>
  <si>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</si>
  <si>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</si>
  <si>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</si>
  <si>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</si>
  <si>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</si>
  <si>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</si>
  <si>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</si>
  <si>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</si>
  <si>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</si>
  <si>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</si>
  <si>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</si>
  <si>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</si>
  <si>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</si>
  <si>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</si>
  <si>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</si>
  <si>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</si>
  <si>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</si>
  <si>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</si>
  <si>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</si>
  <si>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</si>
  <si>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</si>
  <si>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</si>
  <si>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</si>
  <si>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</si>
  <si>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</si>
  <si>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</si>
  <si>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</si>
  <si>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</si>
  <si>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</si>
  <si>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</si>
  <si>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</si>
  <si>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</si>
  <si>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</si>
  <si>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</si>
  <si>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</si>
  <si>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</si>
  <si>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</si>
  <si>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</si>
  <si>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</si>
  <si>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</si>
  <si>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</si>
  <si>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</si>
  <si>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</si>
  <si>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</si>
  <si>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</si>
  <si>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</si>
  <si>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</si>
  <si>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</si>
  <si>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</si>
  <si>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</si>
  <si>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</si>
  <si>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</si>
  <si>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</si>
  <si>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</si>
  <si>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</si>
  <si>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</si>
  <si>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</si>
  <si>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</si>
  <si>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</si>
  <si>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</si>
  <si>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</si>
  <si>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</si>
  <si>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</si>
  <si>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</si>
  <si>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</si>
  <si>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</si>
  <si>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</si>
  <si>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</si>
  <si>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</si>
  <si>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</si>
  <si>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</si>
  <si>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</si>
  <si>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</si>
  <si>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</si>
  <si>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</si>
  <si>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</si>
  <si>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</si>
  <si>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</si>
  <si>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</si>
  <si>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</si>
  <si>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</si>
  <si>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</si>
  <si>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</si>
  <si>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</si>
  <si>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</si>
  <si>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</si>
  <si>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</si>
  <si>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</si>
  <si>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</si>
  <si>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</si>
  <si>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</si>
  <si>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</si>
  <si>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</si>
  <si>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</si>
  <si>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</si>
  <si>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</si>
  <si>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</si>
  <si>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</si>
  <si>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</si>
  <si>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</si>
  <si>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</si>
  <si>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</si>
  <si>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</si>
  <si>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</si>
  <si>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</si>
  <si>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</si>
  <si>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</si>
  <si>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</si>
  <si>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</si>
  <si>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</si>
  <si>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</si>
  <si>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</si>
  <si>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</si>
  <si>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</si>
  <si>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</si>
  <si>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</si>
  <si>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</si>
  <si>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</si>
  <si>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</si>
  <si>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</si>
  <si>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</si>
  <si>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</si>
  <si>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</si>
  <si>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</si>
  <si>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</si>
  <si>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</si>
  <si>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</si>
  <si>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</si>
  <si>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</si>
  <si>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</si>
  <si>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</si>
  <si>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</si>
  <si>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</si>
  <si>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</si>
  <si>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</si>
  <si>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</si>
  <si>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</si>
  <si>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</si>
  <si>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</si>
  <si>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</si>
  <si>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</si>
  <si>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</si>
  <si>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</si>
  <si>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</si>
  <si>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</si>
  <si>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</si>
  <si>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</si>
  <si>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</si>
  <si>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</si>
  <si>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</si>
  <si>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</si>
  <si>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</si>
  <si>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</si>
  <si>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</si>
  <si>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</si>
  <si>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</si>
  <si>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</si>
  <si>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</si>
  <si>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</si>
  <si>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</si>
  <si>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</si>
  <si>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</si>
  <si>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</si>
  <si>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</si>
  <si>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</si>
  <si>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</si>
  <si>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</si>
  <si>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</si>
  <si>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</si>
  <si>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</si>
  <si>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</si>
  <si>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</si>
  <si>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</si>
  <si>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</si>
  <si>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</si>
  <si>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</si>
  <si>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</si>
  <si>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</si>
  <si>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</si>
  <si>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</si>
  <si>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</si>
  <si>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</si>
  <si>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</si>
  <si>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</si>
  <si>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</si>
  <si>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</si>
  <si>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</si>
  <si>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</si>
  <si>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</si>
  <si>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</si>
  <si>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</si>
  <si>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</si>
  <si>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</si>
  <si>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</si>
  <si>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</si>
  <si>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</si>
  <si>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</si>
  <si>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</si>
  <si>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</si>
  <si>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</si>
  <si>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</si>
  <si>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</si>
  <si>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</si>
  <si>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</si>
  <si>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</si>
  <si>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</si>
  <si>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</si>
  <si>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</si>
  <si>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</si>
  <si>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</si>
  <si>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</si>
  <si>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</si>
  <si>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</si>
  <si>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</si>
  <si>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</si>
  <si>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</si>
  <si>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</si>
  <si>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</si>
  <si>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</si>
  <si>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</si>
  <si>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</si>
  <si>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</si>
  <si>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</si>
  <si>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</si>
  <si>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</si>
  <si>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</si>
  <si>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</si>
  <si>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</si>
  <si>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</si>
  <si>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</si>
  <si>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</si>
  <si>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</si>
  <si>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</si>
  <si>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</si>
  <si>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</si>
  <si>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</si>
  <si>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</si>
  <si>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</si>
  <si>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</si>
  <si>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</si>
  <si>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</si>
  <si>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</si>
  <si>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</si>
  <si>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</si>
  <si>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</si>
  <si>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</si>
  <si>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</si>
  <si>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</si>
  <si>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</si>
  <si>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</si>
  <si>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</si>
  <si>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</si>
  <si>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</si>
  <si>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</si>
  <si>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</si>
  <si>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</si>
  <si>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</si>
  <si>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</si>
  <si>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</si>
  <si>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</si>
  <si>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</si>
  <si>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</si>
  <si>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</si>
  <si>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</si>
  <si>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</si>
  <si>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</si>
  <si>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</si>
  <si>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</si>
  <si>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</si>
  <si>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</si>
  <si>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</si>
  <si>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</si>
  <si>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</si>
  <si>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</si>
  <si>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</si>
  <si>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</si>
  <si>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</si>
  <si>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</si>
  <si>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</si>
  <si>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</si>
  <si>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</si>
  <si>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</si>
  <si>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</si>
  <si>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</si>
  <si>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</si>
  <si>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</si>
  <si>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</si>
  <si>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</si>
  <si>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</si>
  <si>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</si>
  <si>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</si>
  <si>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</si>
  <si>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</si>
  <si>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</si>
  <si>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</si>
  <si>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</si>
  <si>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</si>
  <si>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</si>
  <si>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</si>
  <si>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</si>
  <si>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</si>
  <si>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</si>
  <si>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</si>
  <si>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</si>
  <si>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</si>
  <si>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</si>
  <si>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</si>
  <si>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</si>
  <si>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</si>
  <si>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</si>
  <si>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</si>
  <si>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</si>
  <si>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</si>
  <si>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</si>
  <si>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</si>
  <si>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</si>
  <si>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</si>
  <si>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</si>
  <si>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</si>
  <si>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</si>
  <si>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</si>
  <si>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</si>
  <si>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</si>
  <si>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</si>
  <si>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</si>
  <si>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</si>
  <si>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</si>
  <si>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</si>
  <si>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</si>
  <si>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</si>
  <si>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</si>
  <si>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</si>
  <si>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</si>
  <si>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</si>
  <si>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</si>
  <si>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</si>
  <si>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</si>
  <si>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</si>
  <si>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</si>
  <si>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</si>
  <si>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</si>
  <si>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</si>
  <si>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</si>
  <si>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</si>
  <si>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</si>
  <si>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</si>
  <si>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</si>
  <si>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</si>
  <si>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</si>
  <si>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</si>
  <si>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</si>
  <si>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</si>
  <si>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</si>
  <si>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</si>
  <si>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</si>
  <si>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</si>
  <si>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</si>
  <si>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</si>
  <si>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</si>
  <si>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</si>
  <si>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</si>
  <si>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</si>
  <si>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</si>
  <si>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</si>
  <si>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</si>
  <si>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</si>
  <si>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</si>
  <si>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</si>
  <si>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</si>
  <si>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</si>
  <si>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</si>
  <si>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</si>
  <si>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</si>
  <si>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</si>
  <si>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</si>
  <si>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</si>
  <si>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</si>
  <si>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</si>
  <si>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</si>
  <si>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</si>
  <si>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</si>
  <si>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</si>
  <si>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</si>
  <si>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</si>
  <si>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</si>
  <si>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</si>
  <si>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</si>
  <si>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</si>
  <si>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</si>
  <si>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</si>
  <si>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</si>
  <si>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</si>
  <si>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</si>
  <si>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</si>
  <si>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</si>
  <si>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</si>
  <si>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</si>
  <si>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</si>
  <si>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</si>
  <si>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</si>
  <si>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</si>
  <si>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</si>
  <si>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</si>
  <si>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</si>
  <si>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</si>
  <si>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</si>
  <si>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</si>
  <si>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</si>
  <si>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</si>
  <si>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</si>
  <si>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</si>
  <si>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</si>
  <si>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</si>
  <si>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</si>
  <si>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</si>
  <si>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</si>
  <si>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</si>
  <si>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</si>
  <si>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</si>
  <si>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</si>
  <si>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</si>
  <si>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</si>
  <si>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</si>
  <si>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</si>
  <si>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</si>
  <si>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</si>
  <si>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</si>
  <si>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</si>
  <si>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</si>
  <si>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</si>
  <si>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</si>
  <si>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</si>
  <si>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</si>
  <si>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</si>
  <si>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</si>
  <si>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</si>
  <si>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</si>
  <si>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</si>
  <si>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</si>
  <si>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</si>
  <si>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</si>
  <si>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</si>
  <si>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</si>
  <si>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</si>
  <si>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</si>
  <si>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</si>
  <si>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</si>
  <si>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</si>
  <si>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</si>
  <si>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</si>
  <si>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</si>
  <si>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</si>
  <si>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</si>
  <si>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</si>
  <si>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</si>
  <si>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</si>
  <si>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</si>
  <si>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</si>
  <si>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</si>
  <si>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</si>
  <si>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</si>
  <si>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</si>
  <si>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</si>
  <si>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</si>
  <si>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</si>
  <si>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</si>
  <si>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</si>
  <si>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</si>
  <si>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</si>
  <si>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</si>
  <si>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</si>
  <si>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</si>
  <si>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</si>
  <si>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</si>
  <si>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</si>
  <si>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</si>
  <si>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</si>
  <si>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</si>
  <si>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</si>
  <si>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</si>
  <si>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</si>
  <si>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</si>
  <si>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</si>
  <si>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</si>
  <si>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</si>
  <si>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</si>
  <si>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</si>
  <si>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</si>
  <si>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</si>
  <si>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</si>
  <si>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</si>
  <si>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</si>
  <si>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</si>
  <si>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</si>
  <si>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</si>
  <si>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</si>
  <si>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</si>
  <si>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</si>
  <si>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</si>
  <si>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</si>
  <si>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</si>
  <si>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</si>
  <si>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</si>
  <si>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</si>
  <si>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</si>
  <si>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</si>
  <si>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</si>
  <si>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</si>
  <si>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</si>
  <si>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</si>
  <si>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</si>
  <si>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</si>
  <si>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</si>
  <si>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</si>
  <si>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</si>
  <si>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</si>
  <si>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</si>
  <si>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</si>
  <si>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</si>
  <si>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</si>
  <si>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</si>
  <si>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</si>
  <si>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</si>
  <si>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</si>
  <si>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</si>
  <si>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</si>
  <si>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</si>
  <si>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</si>
  <si>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</si>
  <si>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</si>
  <si>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</si>
  <si>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</si>
  <si>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</si>
  <si>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</si>
  <si>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</si>
  <si>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</si>
  <si>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</si>
  <si>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</si>
  <si>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</si>
  <si>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</si>
  <si>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</si>
  <si>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</si>
  <si>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</si>
  <si>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</si>
  <si>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</si>
  <si>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</si>
  <si>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</si>
  <si>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</si>
  <si>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</si>
  <si>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</si>
  <si>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</si>
  <si>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</si>
  <si>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</si>
  <si>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</si>
  <si>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</si>
  <si>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</si>
  <si>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</si>
  <si>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</si>
  <si>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</si>
  <si>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</si>
  <si>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</si>
  <si>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</si>
  <si>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</si>
  <si>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</si>
  <si>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</si>
  <si>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</si>
  <si>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</si>
  <si>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</si>
  <si>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</si>
  <si>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</si>
  <si>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</si>
  <si>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</si>
  <si>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</si>
  <si>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</si>
  <si>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</si>
  <si>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</si>
  <si>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</si>
  <si>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</si>
  <si>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</si>
  <si>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</si>
  <si>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</si>
  <si>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</si>
  <si>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</si>
  <si>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</si>
  <si>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</si>
  <si>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</si>
  <si>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</si>
  <si>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</si>
  <si>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</si>
  <si>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</si>
  <si>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</si>
  <si>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</si>
  <si>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</si>
  <si>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</si>
  <si>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</si>
  <si>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</si>
  <si>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</si>
  <si>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</si>
  <si>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</si>
  <si>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</si>
  <si>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</si>
  <si>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</si>
  <si>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</si>
  <si>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</si>
  <si>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</si>
  <si>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</si>
  <si>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</si>
  <si>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</si>
  <si>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</si>
  <si>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</si>
  <si>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</si>
  <si>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</si>
  <si>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</si>
  <si>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</si>
  <si>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</si>
  <si>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</si>
  <si>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</si>
  <si>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</si>
  <si>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</si>
  <si>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</si>
  <si>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</si>
  <si>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</si>
  <si>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</si>
  <si>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</si>
  <si>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</si>
  <si>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</si>
  <si>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</si>
  <si>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</si>
  <si>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</si>
  <si>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</si>
  <si>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</si>
  <si>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</si>
  <si>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</si>
  <si>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</si>
  <si>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</si>
  <si>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</si>
  <si>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</si>
  <si>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</si>
  <si>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</si>
  <si>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</si>
  <si>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</si>
  <si>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</si>
  <si>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</si>
  <si>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</si>
  <si>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</si>
  <si>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</si>
  <si>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</si>
  <si>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</si>
  <si>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</si>
  <si>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</si>
  <si>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</si>
  <si>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</si>
  <si>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</si>
  <si>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</si>
  <si>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</si>
  <si>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</si>
  <si>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</si>
  <si>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</si>
  <si>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</si>
  <si>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</si>
  <si>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</si>
  <si>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</si>
  <si>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</si>
  <si>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</si>
  <si>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</si>
  <si>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</si>
  <si>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</si>
  <si>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</si>
  <si>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</si>
  <si>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</si>
  <si>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</si>
  <si>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</si>
  <si>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</si>
  <si>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</si>
  <si>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</si>
  <si>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</si>
  <si>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</si>
  <si>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</si>
  <si>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</si>
  <si>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</si>
  <si>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</si>
  <si>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</si>
  <si>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</si>
  <si>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</si>
  <si>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</si>
  <si>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</si>
  <si>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</si>
  <si>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</si>
  <si>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</si>
  <si>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</si>
  <si>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</si>
  <si>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</si>
  <si>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</si>
  <si>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</si>
  <si>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</si>
  <si>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</si>
  <si>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</si>
  <si>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</si>
  <si>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</si>
  <si>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</si>
  <si>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</si>
  <si>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</si>
  <si>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</si>
  <si>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</si>
  <si>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</si>
  <si>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</si>
  <si>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</si>
  <si>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</si>
  <si>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</si>
  <si>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</si>
  <si>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</si>
  <si>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</si>
  <si>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</si>
  <si>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</si>
  <si>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</si>
  <si>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</si>
  <si>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</si>
  <si>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</si>
  <si>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</si>
  <si>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</si>
  <si>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</si>
  <si>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</si>
  <si>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</si>
  <si>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</si>
  <si>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</si>
  <si>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</si>
  <si>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</si>
  <si>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</si>
  <si>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</si>
  <si>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</si>
  <si>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</si>
  <si>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</si>
  <si>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</si>
  <si>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</si>
  <si>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</si>
  <si>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</si>
  <si>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</si>
  <si>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</si>
  <si>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</si>
  <si>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</si>
  <si>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</si>
  <si>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</si>
  <si>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</si>
  <si>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</si>
  <si>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</si>
  <si>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</si>
  <si>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</si>
  <si>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</si>
  <si>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</si>
  <si>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</si>
  <si>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</si>
  <si>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</si>
  <si>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</si>
  <si>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</si>
  <si>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</si>
  <si>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</si>
  <si>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</si>
  <si>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</si>
  <si>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</si>
  <si>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</si>
  <si>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</si>
  <si>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</si>
  <si>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</si>
  <si>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</si>
  <si>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</si>
  <si>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</si>
  <si>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</si>
  <si>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</si>
  <si>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</si>
  <si>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</si>
  <si>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</si>
  <si>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</si>
  <si>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</si>
  <si>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</si>
  <si>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</si>
  <si>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</si>
  <si>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</si>
  <si>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</si>
  <si>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</si>
  <si>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</si>
  <si>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</si>
  <si>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</si>
  <si>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</si>
  <si>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</si>
  <si>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</si>
  <si>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</si>
  <si>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</si>
  <si>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</si>
  <si>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</si>
  <si>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</si>
  <si>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</si>
  <si>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</si>
  <si>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</si>
  <si>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</si>
  <si>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</si>
  <si>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</si>
  <si>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</si>
  <si>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</si>
  <si>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</si>
  <si>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</si>
  <si>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</si>
  <si>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</si>
  <si>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</si>
  <si>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</si>
  <si>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</si>
  <si>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</si>
  <si>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</si>
  <si>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</si>
  <si>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</si>
  <si>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</si>
  <si>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</si>
  <si>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</si>
  <si>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</si>
  <si>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</si>
  <si>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</si>
  <si>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</si>
  <si>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</si>
  <si>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</si>
  <si>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</si>
  <si>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</si>
  <si>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</si>
  <si>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</si>
  <si>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</si>
  <si>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</si>
  <si>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</si>
  <si>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</si>
  <si>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</si>
  <si>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</si>
  <si>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</si>
  <si>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</si>
  <si>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</si>
  <si>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</si>
  <si>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</si>
  <si>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</si>
  <si>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</si>
  <si>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</si>
  <si>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</si>
  <si>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</si>
  <si>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</si>
  <si>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</si>
  <si>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</si>
  <si>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</si>
  <si>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</si>
  <si>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</si>
  <si>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</si>
  <si>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</si>
  <si>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</si>
  <si>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</si>
  <si>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</si>
  <si>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</si>
  <si>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</si>
  <si>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</si>
  <si>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</si>
  <si>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</si>
  <si>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</si>
  <si>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</si>
  <si>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</si>
  <si>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</si>
  <si>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</si>
  <si>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</si>
  <si>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</si>
  <si>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</si>
  <si>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</si>
  <si>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</si>
  <si>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</si>
  <si>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</si>
  <si>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</si>
  <si>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</si>
  <si>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</si>
  <si>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</si>
  <si>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</si>
  <si>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</si>
  <si>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</si>
  <si>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</si>
  <si>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</si>
  <si>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</si>
  <si>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</si>
  <si>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</si>
  <si>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</si>
  <si>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</si>
  <si>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</si>
  <si>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</si>
  <si>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</si>
  <si>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</si>
  <si>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</si>
  <si>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</si>
  <si>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</si>
  <si>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</si>
  <si>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</si>
  <si>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</si>
  <si>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</si>
  <si>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</si>
  <si>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</si>
  <si>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</si>
  <si>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</si>
  <si>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</si>
  <si>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</si>
  <si>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</si>
  <si>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</si>
  <si>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</si>
  <si>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</si>
  <si>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</si>
  <si>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</si>
  <si>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</si>
  <si>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</si>
  <si>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</si>
  <si>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</si>
  <si>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</si>
  <si>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</si>
  <si>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</si>
  <si>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</si>
  <si>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</si>
  <si>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</si>
  <si>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</si>
  <si>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</si>
  <si>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</si>
  <si>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</si>
  <si>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</si>
  <si>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</si>
  <si>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</si>
  <si>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</si>
  <si>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</si>
  <si>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</si>
  <si>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</si>
  <si>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</si>
  <si>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</si>
  <si>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</si>
  <si>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</si>
  <si>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</si>
  <si>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</si>
  <si>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</si>
  <si>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</si>
  <si>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</si>
  <si>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</si>
  <si>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</si>
  <si>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</si>
  <si>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</si>
  <si>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</si>
  <si>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</si>
  <si>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</si>
  <si>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</si>
  <si>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</si>
  <si>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</si>
  <si>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</si>
  <si>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</si>
  <si>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</si>
  <si>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</si>
  <si>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</si>
  <si>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</si>
  <si>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</si>
  <si>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</si>
  <si>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</si>
  <si>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</si>
  <si>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</si>
  <si>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</si>
  <si>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</si>
  <si>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</si>
  <si>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</si>
  <si>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</si>
  <si>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</si>
  <si>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</si>
  <si>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</si>
  <si>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</si>
  <si>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</si>
  <si>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</si>
  <si>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</si>
  <si>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</si>
  <si>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</si>
  <si>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</si>
  <si>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</si>
  <si>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</si>
  <si>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</si>
  <si>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</si>
  <si>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</si>
  <si>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</si>
  <si>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</si>
  <si>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</si>
  <si>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</si>
  <si>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</si>
  <si>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</si>
  <si>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</si>
  <si>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</si>
  <si>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</si>
  <si>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</si>
  <si>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</si>
  <si>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</si>
  <si>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</si>
  <si>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</si>
  <si>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</si>
  <si>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</si>
  <si>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</si>
  <si>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</si>
  <si>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</si>
  <si>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</si>
  <si>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</si>
  <si>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</si>
  <si>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</si>
  <si>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</si>
  <si>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</si>
  <si>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</si>
  <si>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</si>
  <si>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</si>
  <si>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</si>
  <si>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</si>
  <si>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</si>
  <si>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</si>
  <si>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</si>
  <si>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</si>
  <si>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</si>
  <si>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</si>
  <si>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</si>
  <si>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</si>
  <si>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</si>
  <si>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</si>
  <si>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</si>
  <si>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</si>
  <si>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</si>
  <si>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</si>
  <si>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</si>
  <si>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</si>
  <si>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</si>
  <si>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</si>
  <si>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</si>
  <si>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</si>
  <si>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</si>
  <si>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</si>
  <si>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</si>
  <si>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</si>
  <si>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</si>
  <si>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</si>
  <si>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</si>
  <si>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</si>
  <si>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</si>
  <si>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</si>
  <si>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</si>
  <si>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</si>
  <si>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</si>
  <si>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</si>
  <si>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</si>
  <si>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</si>
  <si>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</si>
  <si>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</si>
  <si>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</si>
  <si>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</si>
  <si>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</si>
  <si>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</si>
  <si>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</si>
  <si>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</si>
  <si>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</si>
  <si>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</si>
  <si>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</si>
  <si>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</si>
  <si>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</si>
  <si>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</si>
  <si>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</si>
  <si>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</si>
  <si>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</si>
  <si>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</si>
  <si>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</si>
  <si>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</si>
  <si>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</si>
  <si>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</si>
  <si>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</si>
  <si>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</si>
  <si>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</si>
  <si>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</si>
  <si>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</si>
  <si>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</si>
  <si>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</si>
  <si>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</si>
  <si>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</si>
  <si>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</si>
  <si>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</si>
  <si>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</si>
  <si>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</si>
  <si>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</si>
  <si>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</si>
  <si>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</si>
  <si>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</si>
  <si>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</si>
  <si>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</si>
  <si>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</si>
  <si>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</si>
  <si>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</si>
  <si>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</si>
  <si>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</si>
  <si>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</si>
  <si>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</si>
  <si>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</si>
  <si>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</si>
  <si>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</si>
  <si>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</si>
  <si>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</si>
  <si>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</si>
  <si>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</si>
  <si>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</si>
  <si>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</si>
  <si>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</si>
  <si>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</si>
  <si>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</si>
  <si>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</si>
  <si>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</si>
  <si>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</si>
  <si>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</si>
  <si>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</si>
  <si>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</si>
  <si>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</si>
  <si>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</si>
  <si>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</si>
  <si>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</si>
  <si>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</si>
  <si>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</si>
  <si>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</si>
  <si>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</si>
  <si>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</si>
  <si>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</si>
  <si>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</si>
  <si>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</si>
  <si>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</si>
  <si>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</si>
  <si>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</si>
  <si>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</si>
  <si>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</si>
  <si>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</si>
  <si>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</si>
  <si>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</si>
  <si>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</si>
  <si>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</si>
  <si>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</si>
  <si>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</si>
  <si>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</si>
  <si>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</si>
  <si>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</si>
  <si>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</si>
  <si>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</si>
  <si>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</si>
  <si>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</si>
  <si>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</si>
  <si>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</si>
  <si>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</si>
  <si>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</si>
  <si>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</si>
  <si>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</si>
  <si>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</si>
  <si>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</si>
  <si>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</si>
  <si>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</si>
  <si>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</si>
  <si>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</si>
  <si>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</si>
  <si>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</si>
  <si>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</si>
  <si>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</si>
  <si>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</si>
  <si>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</si>
  <si>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</si>
  <si>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</si>
  <si>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</si>
  <si>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</si>
  <si>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</si>
  <si>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</si>
  <si>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</si>
  <si>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</si>
  <si>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</si>
  <si>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</si>
  <si>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</si>
  <si>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</si>
  <si>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</si>
  <si>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</si>
  <si>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</si>
  <si>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</si>
  <si>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</si>
  <si>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</si>
  <si>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</si>
  <si>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</si>
  <si>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</si>
  <si>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</si>
  <si>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</si>
  <si>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</si>
  <si>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</si>
  <si>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</si>
  <si>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</si>
  <si>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</si>
  <si>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</si>
  <si>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</si>
  <si>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</si>
  <si>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</si>
  <si>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</si>
  <si>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</si>
  <si>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</si>
  <si>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</si>
  <si>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</si>
  <si>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</si>
  <si>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</si>
  <si>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</si>
  <si>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</si>
  <si>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</si>
  <si>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</si>
  <si>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</si>
  <si>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</si>
  <si>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</si>
  <si>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</si>
  <si>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</si>
  <si>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</si>
  <si>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</si>
  <si>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</si>
  <si>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</si>
  <si>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</si>
  <si>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</si>
  <si>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</si>
  <si>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</si>
  <si>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</si>
  <si>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</si>
  <si>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</si>
  <si>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</si>
  <si>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</si>
  <si>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</si>
  <si>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</si>
  <si>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</si>
  <si>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</si>
  <si>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</si>
  <si>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</si>
  <si>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</si>
  <si>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</si>
  <si>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</si>
  <si>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</si>
  <si>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</si>
  <si>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</si>
  <si>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</si>
  <si>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</si>
  <si>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</si>
  <si>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</si>
  <si>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</si>
  <si>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</si>
  <si>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</si>
  <si>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</si>
  <si>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</si>
  <si>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</si>
  <si>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</si>
  <si>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</si>
  <si>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</si>
  <si>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</si>
  <si>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</si>
  <si>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</si>
  <si>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</si>
  <si>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</si>
  <si>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</si>
  <si>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</si>
  <si>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</si>
  <si>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</si>
  <si>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</si>
  <si>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</si>
  <si>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</si>
  <si>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</si>
  <si>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</si>
  <si>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</si>
  <si>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</si>
  <si>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</si>
  <si>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</si>
  <si>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</si>
  <si>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</si>
  <si>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</si>
  <si>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</si>
  <si>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</si>
  <si>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</si>
  <si>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</si>
  <si>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</si>
  <si>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</si>
  <si>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</si>
  <si>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</si>
  <si>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</si>
  <si>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</si>
  <si>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</si>
  <si>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</si>
  <si>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</si>
  <si>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</si>
  <si>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</si>
  <si>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</si>
  <si>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</si>
  <si>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</si>
  <si>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</si>
  <si>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</si>
  <si>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</si>
  <si>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</si>
  <si>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</si>
  <si>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</si>
  <si>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</si>
  <si>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</si>
  <si>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</si>
  <si>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</si>
  <si>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</si>
  <si>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</si>
  <si>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</si>
  <si>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</si>
  <si>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</si>
  <si>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</si>
  <si>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</si>
  <si>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</si>
  <si>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</si>
  <si>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</si>
  <si>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</si>
  <si>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</si>
  <si>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</si>
  <si>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</si>
  <si>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</si>
  <si>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</si>
  <si>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</si>
  <si>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</si>
  <si>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</si>
  <si>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</si>
  <si>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</si>
  <si>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</si>
  <si>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</si>
  <si>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</si>
  <si>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</si>
  <si>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</si>
  <si>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</si>
  <si>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</si>
  <si>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</si>
  <si>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</si>
  <si>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</si>
  <si>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</si>
  <si>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</si>
  <si>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</si>
  <si>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</si>
  <si>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</si>
  <si>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</si>
  <si>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</si>
  <si>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</si>
  <si>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</si>
  <si>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</si>
  <si>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</si>
  <si>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</si>
  <si>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</si>
  <si>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</si>
  <si>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</si>
  <si>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</si>
  <si>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</si>
  <si>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</si>
  <si>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</si>
  <si>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</si>
  <si>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</si>
  <si>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</si>
  <si>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</si>
  <si>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</si>
  <si>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</si>
  <si>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</si>
  <si>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</si>
  <si>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</si>
  <si>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</si>
  <si>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</si>
  <si>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</si>
  <si>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</si>
  <si>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</si>
  <si>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</si>
  <si>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</si>
  <si>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</si>
  <si>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</si>
  <si>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</si>
  <si>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</si>
  <si>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</si>
  <si>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</si>
  <si>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</si>
  <si>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</si>
  <si>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</si>
  <si>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</si>
  <si>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</si>
  <si>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</si>
  <si>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</si>
  <si>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</si>
  <si>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</si>
  <si>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</si>
  <si>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</si>
  <si>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</si>
  <si>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</si>
  <si>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</si>
  <si>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</si>
  <si>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</si>
  <si>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</si>
  <si>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</si>
  <si>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</si>
  <si>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</si>
  <si>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</si>
  <si>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</si>
  <si>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</si>
  <si>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</si>
  <si>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</si>
  <si>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</si>
  <si>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</si>
  <si>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</si>
  <si>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</si>
  <si>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</si>
  <si>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</si>
  <si>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</si>
  <si>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</si>
  <si>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</si>
  <si>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</si>
  <si>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</si>
  <si>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</si>
  <si>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</si>
  <si>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</si>
  <si>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</si>
  <si>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</si>
  <si>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</si>
  <si>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</si>
  <si>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</si>
  <si>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</si>
  <si>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</si>
  <si>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</si>
  <si>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</si>
  <si>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</si>
  <si>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</si>
  <si>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</si>
  <si>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</si>
  <si>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</si>
  <si>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</si>
  <si>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</si>
  <si>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</si>
  <si>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</si>
  <si>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</si>
  <si>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</si>
  <si>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</si>
  <si>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</si>
  <si>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</si>
  <si>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</si>
  <si>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</si>
  <si>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</si>
  <si>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</si>
  <si>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</si>
  <si>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</si>
  <si>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</si>
  <si>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</si>
  <si>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</si>
  <si>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</si>
  <si>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</si>
  <si>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</si>
  <si>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</si>
  <si>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</si>
  <si>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</si>
  <si>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</si>
  <si>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</si>
  <si>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</si>
  <si>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</si>
  <si>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</si>
  <si>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</si>
  <si>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</si>
  <si>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</si>
  <si>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</si>
  <si>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</si>
  <si>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</si>
  <si>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</si>
  <si>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</si>
  <si>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</si>
  <si>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</si>
  <si>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</si>
  <si>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</si>
  <si>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</si>
  <si>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</si>
  <si>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</si>
  <si>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</si>
  <si>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</si>
  <si>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</si>
  <si>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</si>
  <si>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</si>
  <si>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</si>
  <si>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</si>
  <si>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</si>
  <si>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</si>
  <si>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</si>
  <si>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</si>
  <si>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</si>
  <si>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</si>
  <si>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</si>
  <si>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</si>
  <si>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</si>
  <si>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</si>
  <si>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</si>
  <si>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</si>
  <si>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</si>
  <si>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</si>
  <si>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</si>
  <si>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</si>
  <si>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</si>
  <si>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</si>
  <si>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</si>
  <si>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</si>
  <si>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</si>
  <si>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</si>
  <si>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</si>
  <si>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</si>
  <si>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</si>
  <si>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</si>
  <si>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</si>
  <si>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</si>
  <si>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</si>
  <si>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</si>
  <si>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</si>
  <si>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</si>
  <si>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</si>
  <si>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</si>
  <si>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</si>
  <si>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</si>
  <si>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</si>
  <si>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</si>
  <si>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</si>
  <si>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</si>
  <si>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</si>
  <si>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</si>
  <si>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</si>
  <si>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</si>
  <si>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</si>
  <si>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</si>
  <si>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</si>
  <si>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</si>
  <si>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</si>
  <si>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</si>
  <si>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</si>
  <si>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</si>
  <si>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</si>
  <si>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</si>
  <si>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</si>
  <si>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</si>
  <si>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</si>
  <si>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</si>
  <si>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</si>
  <si>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</si>
  <si>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</si>
  <si>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</si>
  <si>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</si>
  <si>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</si>
  <si>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</si>
  <si>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</si>
  <si>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</si>
  <si>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</si>
  <si>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</si>
  <si>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</si>
  <si>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</si>
  <si>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</si>
  <si>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</si>
  <si>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</si>
  <si>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</si>
  <si>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</si>
  <si>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</si>
  <si>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</si>
  <si>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</si>
  <si>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</si>
  <si>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</si>
  <si>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</si>
  <si>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</si>
  <si>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</si>
  <si>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</si>
  <si>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</si>
  <si>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</si>
  <si>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</si>
  <si>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</si>
  <si>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</si>
  <si>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</si>
  <si>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</si>
  <si>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</si>
  <si>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</si>
  <si>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</si>
  <si>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</si>
  <si>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</si>
  <si>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</si>
  <si>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</si>
  <si>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</si>
  <si>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</si>
  <si>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</si>
  <si>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</si>
  <si>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</si>
  <si>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</si>
  <si>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</si>
  <si>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</si>
  <si>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</si>
  <si>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</si>
  <si>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</si>
  <si>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</si>
  <si>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</si>
  <si>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</si>
  <si>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</si>
  <si>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</si>
  <si>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</si>
  <si>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</si>
  <si>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</si>
  <si>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</si>
  <si>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</si>
  <si>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</si>
  <si>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</si>
  <si>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</si>
  <si>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</si>
  <si>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</si>
  <si>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</si>
  <si>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</si>
  <si>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</si>
  <si>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</si>
  <si>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</si>
  <si>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</si>
  <si>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</si>
  <si>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</si>
  <si>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</si>
  <si>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</si>
  <si>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</si>
  <si>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</si>
  <si>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</si>
  <si>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</si>
  <si>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</si>
  <si>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</si>
  <si>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</si>
  <si>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</si>
  <si>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</si>
  <si>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</si>
  <si>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</si>
  <si>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</si>
  <si>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</si>
  <si>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</si>
  <si>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</si>
  <si>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</si>
  <si>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</si>
  <si>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</si>
  <si>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</si>
  <si>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</si>
  <si>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</si>
  <si>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</si>
  <si>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</si>
  <si>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</si>
  <si>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</si>
  <si>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</si>
  <si>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</si>
  <si>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</si>
  <si>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</si>
  <si>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</si>
  <si>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</si>
  <si>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</si>
  <si>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</si>
  <si>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</si>
  <si>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</si>
  <si>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</si>
  <si>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</si>
  <si>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</si>
  <si>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</si>
  <si>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</si>
  <si>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</si>
  <si>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</si>
  <si>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</si>
  <si>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</si>
  <si>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</si>
  <si>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</si>
  <si>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</si>
  <si>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</si>
  <si>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</si>
  <si>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</si>
  <si>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</si>
  <si>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</si>
  <si>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</si>
  <si>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</si>
  <si>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</si>
  <si>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</si>
  <si>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</si>
  <si>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</si>
  <si>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</si>
  <si>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</si>
  <si>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</si>
  <si>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</si>
  <si>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</si>
  <si>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</si>
  <si>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</si>
  <si>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</si>
  <si>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</si>
  <si>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</si>
  <si>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</si>
  <si>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</si>
  <si>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</si>
  <si>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</si>
  <si>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</si>
  <si>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</si>
  <si>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</si>
  <si>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</si>
  <si>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</si>
  <si>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</si>
  <si>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</si>
  <si>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</si>
  <si>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</si>
  <si>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</si>
  <si>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</si>
  <si>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</si>
  <si>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</si>
  <si>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</si>
  <si>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</si>
  <si>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</si>
  <si>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</si>
  <si>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</si>
  <si>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</si>
  <si>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</si>
  <si>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</si>
  <si>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</si>
  <si>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</si>
  <si>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</si>
  <si>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</si>
  <si>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</si>
  <si>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</si>
  <si>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</si>
  <si>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</si>
  <si>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</si>
  <si>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</si>
  <si>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</si>
  <si>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</si>
  <si>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</si>
  <si>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</si>
  <si>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</si>
  <si>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</si>
  <si>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</si>
  <si>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</si>
  <si>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</si>
  <si>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</si>
  <si>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</si>
  <si>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</si>
  <si>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</si>
  <si>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</si>
  <si>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</si>
  <si>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</si>
  <si>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</si>
  <si>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</si>
  <si>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</si>
  <si>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</si>
  <si>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</si>
  <si>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</si>
  <si>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</si>
  <si>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</si>
  <si>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</si>
  <si>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</si>
  <si>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</si>
  <si>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</si>
  <si>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</si>
  <si>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</si>
  <si>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</si>
  <si>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</si>
  <si>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</si>
  <si>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</si>
  <si>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</si>
  <si>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</si>
  <si>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</si>
  <si>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</si>
  <si>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</si>
  <si>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</si>
  <si>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</si>
  <si>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</si>
  <si>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</si>
  <si>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</si>
  <si>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</si>
  <si>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</si>
  <si>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</si>
  <si>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</si>
  <si>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</si>
  <si>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</si>
  <si>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</si>
  <si>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</si>
  <si>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</si>
  <si>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</si>
  <si>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</si>
  <si>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</si>
  <si>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</si>
  <si>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</si>
  <si>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</si>
  <si>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</si>
  <si>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</si>
  <si>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</si>
  <si>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</si>
  <si>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</si>
  <si>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</si>
  <si>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</si>
  <si>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</si>
  <si>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</si>
  <si>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</si>
  <si>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</si>
  <si>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</si>
  <si>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</si>
  <si>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</si>
  <si>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</si>
  <si>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</si>
  <si>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</si>
  <si>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</si>
  <si>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</si>
  <si>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</si>
  <si>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</si>
  <si>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</si>
  <si>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</si>
  <si>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</si>
  <si>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</si>
  <si>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</si>
  <si>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</si>
  <si>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</si>
  <si>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</si>
  <si>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</si>
  <si>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</si>
  <si>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</si>
  <si>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</si>
  <si>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</si>
  <si>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</si>
  <si>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</si>
  <si>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</si>
  <si>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</si>
  <si>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</si>
  <si>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</si>
  <si>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</si>
  <si>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</si>
  <si>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</si>
  <si>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</si>
  <si>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</si>
  <si>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</si>
  <si>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</si>
  <si>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</si>
  <si>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</si>
  <si>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</si>
  <si>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</si>
  <si>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</si>
  <si>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</si>
  <si>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</si>
  <si>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</si>
  <si>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</si>
  <si>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</si>
  <si>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</si>
  <si>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</si>
  <si>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</si>
  <si>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</si>
  <si>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</si>
  <si>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</si>
  <si>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</si>
  <si>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</si>
  <si>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</si>
  <si>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</si>
  <si>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</si>
  <si>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</si>
  <si>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</si>
  <si>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</si>
  <si>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</si>
  <si>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</si>
  <si>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</si>
  <si>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</si>
  <si>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</si>
  <si>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</si>
  <si>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</si>
  <si>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</si>
  <si>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</si>
  <si>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</si>
  <si>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</si>
  <si>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</si>
  <si>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</si>
  <si>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</si>
  <si>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</si>
  <si>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</si>
  <si>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</si>
  <si>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</si>
  <si>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</si>
  <si>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</si>
  <si>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</si>
  <si>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</si>
  <si>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</si>
  <si>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</si>
  <si>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</si>
  <si>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</si>
  <si>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</si>
  <si>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</si>
  <si>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</si>
  <si>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</si>
  <si>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</si>
  <si>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</si>
  <si>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</si>
  <si>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</si>
  <si>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</si>
  <si>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</si>
  <si>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</si>
  <si>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</si>
  <si>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</si>
  <si>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</si>
  <si>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</si>
  <si>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</si>
  <si>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</si>
  <si>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</si>
  <si>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</si>
  <si>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</si>
  <si>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</si>
  <si>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</si>
  <si>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</si>
  <si>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</si>
  <si>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</si>
  <si>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</si>
  <si>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</si>
  <si>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</si>
  <si>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</si>
  <si>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</si>
  <si>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</si>
  <si>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</si>
  <si>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</si>
  <si>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</si>
  <si>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</si>
  <si>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</si>
  <si>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</si>
  <si>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</si>
  <si>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</si>
  <si>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</si>
  <si>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</si>
  <si>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</si>
  <si>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</si>
  <si>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</si>
  <si>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</si>
  <si>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</si>
  <si>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</si>
  <si>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</si>
  <si>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</si>
  <si>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</si>
  <si>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</si>
  <si>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</si>
  <si>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</si>
  <si>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</si>
  <si>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</si>
  <si>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</si>
  <si>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</si>
  <si>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</si>
  <si>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</si>
  <si>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</si>
  <si>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</si>
  <si>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</si>
  <si>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</si>
  <si>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</si>
  <si>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</si>
  <si>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</si>
  <si>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</si>
  <si>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</si>
  <si>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</si>
  <si>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</si>
  <si>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</si>
  <si>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</si>
  <si>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</si>
  <si>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</si>
  <si>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</si>
  <si>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</si>
  <si>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</si>
  <si>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</si>
  <si>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</si>
  <si>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</si>
  <si>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</si>
  <si>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</si>
  <si>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</si>
  <si>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</si>
  <si>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</si>
  <si>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</si>
  <si>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</si>
  <si>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</si>
  <si>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</si>
  <si>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</si>
  <si>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</si>
  <si>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</si>
  <si>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</si>
  <si>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</si>
  <si>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</si>
  <si>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</si>
  <si>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</si>
  <si>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</si>
  <si>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</si>
  <si>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</si>
  <si>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</si>
  <si>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</si>
  <si>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</si>
  <si>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</si>
  <si>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</si>
  <si>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</si>
  <si>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</si>
  <si>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</si>
  <si>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</si>
  <si>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</si>
  <si>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</si>
  <si>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</si>
  <si>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</si>
  <si>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</si>
  <si>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</si>
  <si>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</si>
  <si>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</si>
  <si>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</si>
  <si>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</si>
  <si>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</si>
  <si>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</si>
  <si>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</si>
  <si>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</si>
  <si>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</si>
  <si>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</si>
  <si>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</si>
  <si>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</si>
  <si>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</si>
  <si>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</si>
  <si>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</si>
  <si>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</si>
  <si>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</si>
  <si>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</si>
  <si>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</si>
  <si>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</si>
  <si>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</si>
  <si>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</si>
  <si>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</si>
  <si>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</si>
  <si>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</si>
  <si>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</si>
  <si>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</si>
  <si>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</si>
  <si>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</si>
  <si>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</si>
  <si>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</si>
  <si>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</si>
  <si>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</si>
  <si>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</si>
  <si>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</si>
  <si>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</si>
  <si>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</si>
  <si>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</si>
  <si>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</si>
  <si>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</si>
  <si>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</si>
  <si>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</si>
  <si>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</si>
  <si>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</si>
  <si>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</si>
  <si>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</si>
  <si>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</si>
  <si>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</si>
  <si>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</si>
  <si>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</si>
  <si>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</si>
  <si>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</si>
  <si>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</si>
  <si>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</si>
  <si>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</si>
  <si>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</si>
  <si>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</si>
  <si>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</si>
  <si>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</si>
  <si>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</si>
  <si>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</si>
  <si>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</si>
  <si>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</si>
  <si>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</si>
  <si>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</si>
  <si>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</si>
  <si>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</si>
  <si>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</si>
  <si>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</si>
  <si>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</si>
  <si>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</si>
  <si>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</si>
  <si>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</si>
  <si>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</si>
  <si>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</si>
  <si>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</si>
  <si>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</si>
  <si>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</si>
  <si>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</si>
  <si>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</si>
  <si>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</si>
  <si>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</si>
  <si>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</si>
  <si>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</si>
  <si>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</si>
  <si>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</si>
  <si>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</si>
  <si>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</si>
  <si>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</si>
  <si>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</si>
  <si>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</si>
  <si>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</si>
  <si>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</si>
  <si>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</si>
  <si>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</si>
  <si>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</si>
  <si>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</si>
  <si>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</si>
  <si>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</si>
  <si>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</si>
  <si>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</si>
  <si>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</si>
  <si>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</si>
  <si>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</si>
  <si>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</si>
  <si>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</si>
  <si>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</si>
  <si>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</si>
  <si>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</si>
  <si>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</si>
  <si>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</si>
  <si>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</si>
  <si>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</si>
  <si>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</si>
  <si>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</si>
  <si>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</si>
  <si>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</si>
  <si>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</si>
  <si>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</si>
  <si>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</si>
  <si>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</si>
  <si>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</si>
  <si>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</si>
  <si>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</si>
  <si>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</si>
  <si>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</si>
  <si>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</si>
  <si>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</si>
  <si>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</si>
  <si>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</si>
  <si>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</si>
  <si>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</si>
  <si>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</si>
  <si>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</si>
  <si>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</si>
  <si>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</si>
  <si>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</si>
  <si>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</si>
  <si>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</si>
  <si>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</si>
  <si>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</si>
  <si>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</si>
  <si>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</si>
  <si>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</si>
  <si>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</si>
  <si>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</si>
  <si>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</si>
  <si>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</si>
  <si>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</si>
  <si>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</si>
  <si>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</si>
  <si>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</si>
  <si>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</si>
  <si>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</si>
  <si>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</si>
  <si>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</si>
  <si>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</si>
  <si>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</si>
  <si>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</si>
  <si>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</si>
  <si>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</si>
  <si>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</si>
  <si>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</si>
  <si>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</si>
  <si>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</si>
  <si>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</si>
  <si>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</si>
  <si>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</si>
  <si>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</si>
  <si>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</si>
  <si>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</si>
  <si>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</si>
  <si>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</si>
  <si>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</si>
  <si>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</si>
  <si>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</si>
  <si>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</si>
  <si>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</si>
  <si>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</si>
  <si>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</si>
  <si>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</si>
  <si>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</si>
  <si>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</si>
  <si>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</si>
  <si>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</si>
  <si>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</si>
  <si>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</si>
  <si>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</si>
  <si>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</si>
  <si>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</si>
  <si>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</si>
  <si>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</si>
  <si>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</si>
  <si>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</si>
  <si>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</si>
  <si>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</si>
  <si>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</si>
  <si>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</si>
  <si>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</si>
  <si>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</si>
  <si>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</si>
  <si>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</si>
  <si>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</si>
  <si>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</si>
  <si>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</si>
  <si>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</si>
  <si>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</si>
  <si>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</si>
  <si>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</si>
  <si>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</si>
  <si>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</si>
  <si>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</si>
  <si>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</si>
  <si>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</si>
  <si>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</si>
  <si>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</si>
  <si>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</si>
  <si>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</si>
  <si>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</si>
  <si>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</si>
  <si>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</si>
  <si>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</si>
  <si>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</si>
  <si>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</si>
  <si>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</si>
  <si>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</si>
  <si>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</si>
  <si>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</si>
  <si>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</si>
  <si>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</si>
  <si>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</si>
  <si>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</si>
  <si>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</si>
  <si>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</si>
  <si>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</si>
  <si>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</si>
  <si>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</si>
  <si>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</si>
  <si>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</si>
  <si>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</si>
  <si>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</si>
  <si>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</si>
  <si>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</si>
  <si>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</si>
  <si>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</si>
  <si>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</si>
  <si>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</si>
  <si>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</si>
  <si>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</si>
  <si>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</si>
  <si>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</si>
  <si>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</si>
  <si>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</si>
  <si>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</si>
  <si>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</si>
  <si>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</si>
  <si>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</si>
  <si>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</si>
  <si>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</si>
  <si>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</si>
  <si>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</si>
  <si>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</si>
  <si>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</si>
  <si>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</si>
  <si>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</si>
  <si>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</si>
  <si>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</si>
  <si>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</si>
  <si>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</si>
  <si>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</si>
  <si>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</si>
  <si>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</si>
  <si>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</si>
  <si>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</si>
  <si>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</si>
  <si>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</si>
  <si>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</si>
  <si>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</si>
  <si>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</si>
  <si>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</si>
  <si>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</si>
  <si>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</si>
  <si>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</si>
  <si>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</si>
  <si>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</si>
  <si>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</si>
  <si>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</si>
  <si>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</si>
  <si>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</si>
  <si>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</si>
  <si>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</si>
  <si>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</si>
  <si>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</si>
  <si>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</si>
  <si>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</si>
  <si>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</si>
  <si>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</si>
  <si>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</si>
  <si>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</si>
  <si>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</si>
  <si>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</si>
  <si>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</si>
  <si>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</si>
  <si>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</si>
  <si>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</si>
  <si>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</si>
  <si>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</si>
  <si>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</si>
  <si>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</si>
  <si>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</si>
  <si>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</si>
  <si>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</si>
  <si>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</si>
  <si>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</si>
  <si>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</si>
  <si>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</si>
  <si>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</si>
  <si>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</si>
  <si>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</si>
  <si>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</si>
  <si>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</si>
  <si>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</si>
  <si>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</si>
  <si>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</si>
  <si>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</si>
  <si>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</si>
  <si>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</si>
  <si>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</si>
  <si>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</si>
  <si>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</si>
  <si>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</si>
  <si>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</si>
  <si>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</si>
  <si>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</si>
  <si>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</si>
  <si>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</si>
  <si>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</si>
  <si>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</si>
  <si>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</si>
  <si>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</si>
  <si>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</si>
  <si>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</si>
  <si>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</si>
  <si>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</si>
  <si>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</si>
  <si>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</si>
  <si>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</si>
  <si>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</si>
  <si>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</si>
  <si>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</si>
  <si>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</si>
  <si>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</si>
  <si>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</si>
  <si>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</si>
  <si>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</si>
  <si>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</si>
  <si>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</si>
  <si>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</si>
  <si>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</si>
  <si>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</si>
  <si>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</si>
  <si>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</si>
  <si>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</si>
  <si>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</si>
  <si>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</si>
  <si>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</si>
  <si>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</si>
  <si>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</si>
  <si>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</si>
  <si>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</si>
  <si>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</si>
  <si>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</si>
  <si>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</si>
  <si>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</si>
  <si>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</si>
  <si>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</si>
  <si>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</si>
  <si>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</si>
  <si>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</si>
  <si>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</si>
  <si>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</si>
  <si>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</si>
  <si>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</si>
  <si>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</si>
  <si>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</si>
  <si>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</si>
  <si>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</si>
  <si>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</si>
  <si>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</si>
  <si>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</si>
  <si>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</si>
  <si>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</si>
  <si>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</si>
  <si>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</si>
  <si>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</si>
  <si>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</si>
  <si>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</si>
  <si>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</si>
  <si>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</si>
  <si>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</si>
  <si>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</si>
  <si>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</si>
  <si>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</si>
  <si>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</si>
  <si>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</si>
  <si>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</si>
  <si>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</si>
  <si>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</si>
  <si>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</si>
  <si>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</si>
  <si>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</si>
  <si>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</si>
  <si>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</si>
  <si>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</si>
  <si>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</si>
  <si>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</si>
  <si>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</si>
  <si>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</si>
  <si>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</si>
  <si>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</si>
  <si>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</si>
  <si>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</si>
  <si>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</si>
  <si>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</si>
  <si>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</si>
  <si>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</si>
  <si>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</si>
  <si>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</si>
  <si>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</si>
  <si>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</si>
  <si>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</si>
  <si>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</si>
  <si>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</si>
  <si>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</si>
  <si>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</si>
  <si>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</si>
  <si>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</si>
  <si>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</si>
  <si>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</si>
  <si>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</si>
  <si>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</si>
  <si>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</si>
  <si>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</si>
  <si>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</si>
  <si>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</si>
  <si>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</si>
  <si>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</si>
  <si>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</si>
  <si>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</si>
  <si>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</si>
  <si>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</si>
  <si>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</si>
  <si>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</si>
  <si>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</si>
  <si>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</si>
  <si>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</si>
  <si>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</si>
  <si>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</si>
  <si>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</si>
  <si>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</si>
  <si>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</si>
  <si>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</si>
  <si>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</si>
  <si>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</si>
  <si>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</si>
  <si>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</si>
  <si>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</si>
  <si>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</si>
  <si>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</si>
  <si>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</si>
  <si>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</si>
  <si>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</si>
  <si>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</si>
  <si>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</si>
  <si>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</si>
  <si>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</si>
  <si>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</si>
  <si>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</si>
  <si>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</si>
  <si>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</si>
  <si>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</si>
  <si>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</si>
  <si>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</si>
  <si>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</si>
  <si>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</si>
  <si>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</si>
  <si>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</si>
  <si>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</si>
  <si>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</si>
  <si>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</si>
  <si>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</si>
  <si>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</si>
  <si>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</si>
  <si>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</si>
  <si>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</si>
  <si>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</si>
  <si>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</si>
  <si>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</si>
  <si>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</si>
  <si>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</si>
  <si>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</si>
  <si>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</si>
  <si>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</si>
  <si>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</si>
  <si>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</si>
  <si>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</si>
  <si>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</si>
  <si>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</si>
  <si>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</si>
  <si>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</si>
  <si>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</si>
  <si>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</si>
  <si>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</si>
  <si>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</si>
  <si>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</si>
  <si>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</si>
  <si>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</si>
  <si>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</si>
  <si>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</si>
  <si>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</si>
  <si>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</si>
  <si>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</si>
  <si>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</si>
  <si>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</si>
  <si>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</si>
  <si>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</si>
  <si>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</si>
  <si>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</si>
  <si>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</si>
  <si>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</si>
  <si>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</si>
  <si>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</si>
  <si>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</si>
  <si>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</si>
  <si>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</si>
  <si>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</si>
  <si>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</si>
  <si>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</si>
  <si>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</si>
  <si>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</si>
  <si>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</si>
  <si>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</si>
  <si>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</si>
  <si>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</si>
  <si>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</si>
  <si>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</si>
  <si>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</si>
  <si>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</si>
  <si>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</si>
  <si>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</si>
  <si>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</si>
  <si>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</si>
  <si>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</si>
  <si>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</si>
  <si>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</si>
  <si>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</si>
  <si>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</si>
  <si>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</si>
  <si>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</si>
  <si>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</si>
  <si>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</si>
  <si>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</si>
  <si>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</si>
  <si>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</si>
  <si>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</si>
  <si>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</si>
  <si>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</si>
  <si>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</si>
  <si>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</si>
  <si>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</si>
  <si>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</si>
  <si>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</si>
  <si>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</si>
  <si>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</si>
  <si>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</si>
  <si>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</si>
  <si>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</si>
  <si>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</si>
  <si>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</si>
  <si>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</si>
  <si>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</si>
  <si>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</si>
  <si>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</si>
  <si>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</si>
  <si>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</si>
  <si>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</si>
  <si>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</si>
  <si>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</si>
  <si>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</si>
  <si>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</si>
  <si>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</si>
  <si>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</si>
  <si>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</si>
  <si>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</si>
  <si>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</si>
  <si>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</si>
  <si>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</si>
  <si>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</si>
  <si>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</si>
  <si>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</si>
  <si>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</si>
  <si>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</si>
  <si>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</si>
  <si>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</si>
  <si>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</si>
  <si>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</si>
  <si>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</si>
  <si>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</si>
  <si>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</si>
  <si>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</si>
  <si>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</si>
  <si>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</si>
  <si>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</si>
  <si>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</si>
  <si>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</si>
  <si>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</si>
  <si>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</si>
  <si>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</si>
  <si>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</si>
  <si>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</si>
  <si>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</si>
  <si>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</si>
  <si>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</si>
  <si>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</si>
  <si>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</si>
  <si>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</si>
  <si>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</si>
  <si>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</si>
  <si>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</si>
  <si>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</si>
  <si>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</si>
  <si>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</si>
  <si>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</si>
  <si>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</si>
  <si>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</si>
  <si>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</si>
  <si>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</si>
  <si>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</si>
  <si>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</si>
  <si>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</si>
  <si>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</si>
  <si>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</si>
  <si>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</si>
  <si>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</si>
  <si>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</si>
  <si>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</si>
  <si>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</si>
  <si>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</si>
  <si>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</si>
  <si>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</si>
  <si>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</si>
  <si>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</si>
  <si>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</si>
  <si>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</si>
  <si>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</si>
  <si>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</si>
  <si>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</si>
  <si>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</si>
  <si>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</si>
  <si>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</si>
  <si>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</si>
  <si>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</si>
  <si>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</si>
  <si>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</si>
  <si>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</si>
  <si>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</si>
  <si>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</si>
  <si>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</si>
  <si>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</si>
  <si>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</si>
  <si>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</si>
  <si>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</si>
  <si>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</si>
  <si>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</si>
  <si>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</si>
  <si>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</si>
  <si>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</si>
  <si>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</si>
  <si>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</si>
  <si>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</si>
  <si>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</si>
  <si>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</si>
  <si>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</si>
  <si>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</si>
  <si>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</si>
  <si>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</si>
  <si>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</si>
  <si>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</si>
  <si>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</si>
  <si>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</si>
  <si>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</si>
  <si>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</si>
  <si>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</si>
  <si>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</si>
  <si>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</si>
  <si>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</si>
  <si>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</si>
  <si>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</si>
  <si>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</si>
  <si>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</si>
  <si>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</si>
  <si>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</si>
  <si>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</si>
  <si>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</si>
  <si>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</si>
  <si>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</si>
  <si>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</si>
  <si>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</si>
  <si>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</si>
  <si>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</si>
  <si>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</si>
  <si>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</si>
  <si>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</si>
  <si>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</si>
  <si>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</si>
  <si>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</si>
  <si>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</si>
  <si>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</si>
  <si>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</si>
  <si>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</si>
  <si>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</si>
  <si>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</si>
  <si>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</si>
  <si>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</si>
  <si>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</si>
  <si>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</si>
  <si>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</si>
  <si>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</si>
  <si>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</si>
  <si>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</si>
  <si>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</si>
  <si>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</si>
  <si>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</si>
  <si>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</si>
  <si>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</si>
  <si>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</si>
  <si>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</si>
  <si>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</si>
  <si>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</si>
  <si>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</si>
  <si>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</si>
  <si>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</si>
  <si>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</si>
  <si>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</si>
  <si>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</si>
  <si>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</si>
  <si>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</si>
  <si>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</si>
  <si>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</si>
  <si>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</si>
  <si>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</si>
  <si>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</si>
  <si>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</si>
  <si>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</si>
  <si>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</si>
  <si>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</si>
  <si>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</si>
  <si>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</si>
  <si>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</si>
  <si>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</si>
  <si>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</si>
  <si>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</si>
  <si>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</si>
  <si>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</si>
  <si>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</si>
  <si>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</si>
  <si>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</si>
  <si>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</si>
  <si>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</si>
  <si>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</si>
  <si>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</si>
  <si>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</si>
  <si>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</si>
  <si>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</si>
  <si>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</si>
  <si>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</si>
  <si>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</si>
  <si>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</si>
  <si>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</si>
  <si>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</si>
  <si>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</si>
  <si>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</si>
  <si>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</si>
  <si>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</si>
  <si>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</si>
  <si>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</si>
  <si>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</si>
  <si>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</si>
  <si>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</si>
  <si>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</si>
  <si>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</si>
  <si>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</si>
  <si>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</si>
  <si>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</si>
  <si>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</si>
  <si>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</si>
  <si>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</si>
  <si>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</si>
  <si>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</si>
  <si>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</si>
  <si>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</si>
  <si>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</si>
  <si>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</si>
  <si>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</si>
  <si>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</si>
  <si>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</si>
  <si>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</si>
  <si>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</si>
  <si>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</si>
  <si>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</si>
  <si>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</si>
  <si>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</si>
  <si>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</si>
  <si>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</si>
  <si>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</si>
  <si>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</si>
  <si>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</si>
  <si>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</si>
  <si>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</si>
  <si>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</si>
  <si>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</si>
  <si>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</si>
  <si>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</si>
  <si>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</si>
  <si>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</si>
  <si>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</si>
  <si>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</si>
  <si>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</si>
  <si>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</si>
  <si>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</si>
  <si>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</si>
  <si>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</si>
  <si>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</si>
  <si>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</si>
  <si>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</si>
  <si>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</si>
  <si>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</si>
  <si>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</si>
  <si>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</si>
  <si>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</si>
  <si>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</si>
  <si>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</si>
  <si>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</si>
  <si>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</si>
  <si>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</si>
  <si>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</si>
  <si>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</si>
  <si>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</si>
  <si>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</si>
  <si>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</si>
  <si>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</si>
  <si>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</si>
  <si>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</si>
  <si>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</si>
  <si>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</si>
  <si>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</si>
  <si>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</si>
  <si>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</si>
  <si>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</si>
  <si>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</si>
  <si>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</si>
  <si>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</si>
  <si>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</si>
  <si>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</si>
  <si>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</si>
  <si>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</si>
  <si>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</si>
  <si>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</si>
  <si>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</si>
  <si>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</si>
  <si>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</si>
  <si>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</si>
  <si>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</si>
  <si>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</si>
  <si>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</si>
  <si>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</si>
  <si>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</si>
  <si>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</si>
  <si>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</si>
  <si>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</si>
  <si>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</si>
  <si>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</si>
  <si>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</si>
  <si>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</si>
  <si>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</si>
  <si>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</si>
  <si>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</si>
  <si>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</si>
  <si>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</si>
  <si>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</si>
  <si>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</si>
  <si>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</si>
  <si>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</si>
  <si>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</si>
  <si>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</si>
  <si>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</si>
  <si>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</si>
  <si>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</si>
  <si>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</si>
  <si>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</si>
  <si>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</si>
  <si>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</si>
  <si>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</si>
  <si>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</si>
  <si>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</si>
  <si>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</si>
  <si>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</si>
  <si>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</si>
  <si>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</si>
  <si>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</si>
  <si>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</si>
  <si>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</si>
  <si>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</si>
  <si>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</si>
  <si>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</si>
  <si>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</si>
  <si>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</si>
  <si>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</si>
  <si>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</si>
  <si>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</si>
  <si>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</si>
  <si>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</si>
  <si>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</si>
  <si>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</si>
  <si>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</si>
  <si>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</si>
  <si>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</si>
  <si>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</si>
  <si>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</si>
  <si>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</si>
  <si>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</si>
  <si>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</si>
  <si>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</si>
  <si>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</si>
  <si>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</si>
  <si>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</si>
  <si>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</si>
  <si>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</si>
  <si>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</si>
  <si>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</si>
  <si>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</si>
  <si>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</si>
  <si>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</si>
  <si>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</si>
  <si>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</si>
  <si>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</si>
  <si>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</si>
  <si>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</si>
  <si>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</si>
  <si>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</si>
  <si>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</si>
  <si>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</si>
  <si>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</si>
  <si>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</si>
  <si>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</si>
  <si>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</si>
  <si>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</si>
  <si>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</si>
  <si>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</si>
  <si>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</si>
  <si>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</si>
  <si>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</si>
  <si>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</si>
  <si>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</si>
  <si>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</si>
  <si>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</si>
  <si>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</si>
  <si>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</si>
  <si>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</si>
  <si>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</si>
  <si>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</si>
  <si>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</si>
  <si>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</si>
  <si>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</si>
  <si>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</si>
  <si>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</si>
  <si>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</si>
  <si>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</si>
  <si>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</si>
  <si>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</si>
  <si>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</si>
  <si>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</si>
  <si>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</si>
  <si>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</si>
  <si>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</si>
  <si>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</si>
  <si>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</si>
  <si>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</si>
  <si>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</si>
  <si>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</si>
  <si>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</si>
  <si>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</si>
  <si>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</si>
  <si>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</si>
  <si>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</si>
  <si>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</si>
  <si>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</si>
  <si>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</si>
  <si>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</si>
  <si>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</si>
  <si>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</si>
  <si>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</si>
  <si>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</si>
  <si>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</si>
  <si>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</si>
  <si>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</si>
  <si>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</si>
  <si>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</si>
  <si>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</si>
  <si>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</si>
  <si>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</si>
  <si>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</si>
  <si>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</si>
  <si>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</si>
  <si>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</si>
  <si>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</si>
  <si>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</si>
  <si>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</si>
  <si>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</si>
  <si>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</si>
  <si>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</si>
  <si>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</si>
  <si>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</si>
  <si>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</si>
  <si>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</si>
  <si>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</si>
  <si>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</si>
  <si>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</si>
  <si>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</si>
  <si>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</si>
  <si>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</si>
  <si>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</si>
  <si>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</si>
  <si>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</si>
  <si>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</si>
  <si>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</si>
  <si>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</si>
  <si>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</si>
  <si>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</si>
  <si>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</si>
  <si>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</si>
  <si>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</si>
  <si>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</si>
  <si>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</si>
  <si>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</si>
  <si>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</si>
  <si>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</si>
  <si>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</si>
  <si>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</si>
  <si>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</si>
  <si>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</si>
  <si>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</si>
  <si>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</si>
  <si>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</si>
  <si>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</si>
  <si>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</si>
  <si>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</si>
  <si>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</si>
  <si>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</si>
  <si>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</si>
  <si>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</si>
  <si>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</si>
  <si>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</si>
  <si>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</si>
  <si>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</si>
  <si>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</si>
  <si>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</si>
  <si>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</si>
  <si>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</si>
  <si>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</si>
  <si>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</si>
  <si>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</si>
  <si>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</si>
  <si>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</si>
  <si>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</si>
  <si>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</si>
  <si>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</si>
  <si>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</si>
  <si>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</si>
  <si>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</si>
  <si>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</si>
  <si>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</si>
  <si>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</si>
  <si>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</si>
  <si>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</si>
  <si>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</si>
  <si>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</si>
  <si>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</si>
  <si>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</si>
  <si>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</si>
  <si>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</si>
  <si>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</si>
  <si>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</si>
  <si>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</si>
  <si>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</si>
  <si>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</si>
  <si>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</si>
  <si>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</si>
  <si>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</si>
  <si>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</si>
  <si>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</si>
  <si>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</si>
  <si>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</si>
  <si>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</si>
  <si>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</si>
  <si>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</si>
  <si>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</si>
  <si>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</si>
  <si>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</si>
  <si>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</si>
  <si>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</si>
  <si>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</si>
  <si>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</si>
  <si>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</si>
  <si>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</si>
  <si>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</si>
  <si>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</si>
  <si>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</si>
  <si>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</si>
  <si>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</si>
  <si>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</si>
  <si>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</si>
  <si>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</si>
  <si>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</si>
  <si>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</si>
  <si>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</si>
  <si>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</si>
  <si>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</si>
  <si>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</si>
  <si>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</si>
  <si>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</si>
  <si>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</si>
  <si>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</si>
  <si>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</si>
  <si>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</si>
  <si>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</si>
  <si>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</si>
  <si>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</si>
  <si>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</si>
  <si>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</si>
  <si>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</si>
  <si>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</si>
  <si>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</si>
  <si>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</si>
  <si>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</si>
  <si>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</si>
  <si>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</si>
  <si>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</si>
  <si>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</si>
  <si>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</si>
  <si>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</si>
  <si>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</si>
  <si>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</si>
  <si>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</si>
  <si>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</si>
  <si>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</si>
  <si>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</si>
  <si>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</si>
  <si>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</si>
  <si>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</si>
  <si>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</si>
  <si>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</si>
  <si>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</si>
  <si>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</si>
  <si>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</si>
  <si>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</si>
  <si>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</si>
  <si>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</si>
  <si>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</si>
  <si>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</si>
  <si>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</si>
  <si>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</si>
  <si>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</si>
  <si>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</si>
  <si>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</si>
  <si>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</si>
  <si>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</si>
  <si>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</si>
  <si>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</si>
  <si>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</si>
  <si>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</si>
  <si>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</si>
  <si>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</si>
  <si>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</si>
  <si>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</si>
  <si>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</si>
  <si>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</si>
  <si>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</si>
  <si>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</si>
  <si>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</si>
  <si>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</si>
  <si>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</si>
  <si>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</si>
  <si>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</si>
  <si>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</si>
  <si>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</si>
  <si>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</si>
  <si>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</si>
  <si>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</si>
  <si>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</si>
  <si>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</si>
  <si>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</si>
  <si>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</si>
  <si>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</si>
  <si>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</si>
  <si>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</si>
  <si>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</si>
  <si>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</si>
  <si>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</si>
  <si>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</si>
  <si>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</si>
  <si>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</si>
  <si>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</si>
  <si>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</si>
  <si>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</si>
  <si>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</si>
  <si>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</si>
  <si>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</si>
  <si>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</si>
  <si>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</si>
  <si>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</si>
  <si>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</si>
  <si>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</si>
  <si>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</si>
  <si>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</si>
  <si>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</si>
  <si>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</si>
  <si>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</si>
  <si>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</si>
  <si>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</si>
  <si>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</si>
  <si>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</si>
  <si>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</si>
  <si>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</si>
  <si>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</si>
  <si>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</si>
  <si>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</si>
  <si>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</si>
  <si>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</si>
  <si>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</si>
  <si>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</si>
  <si>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</si>
  <si>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</si>
  <si>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</si>
  <si>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</si>
  <si>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</si>
  <si>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</si>
  <si>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</si>
  <si>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</si>
  <si>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</si>
  <si>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</si>
  <si>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</si>
  <si>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</si>
  <si>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</si>
  <si>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</si>
  <si>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</si>
  <si>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</si>
  <si>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</si>
  <si>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</si>
  <si>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</si>
  <si>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</si>
  <si>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</si>
  <si>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</si>
  <si>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</si>
  <si>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</si>
  <si>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</si>
  <si>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</si>
  <si>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</si>
  <si>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</si>
  <si>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</si>
  <si>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</si>
  <si>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</si>
  <si>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</si>
  <si>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</si>
  <si>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</si>
  <si>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</si>
  <si>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</si>
  <si>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</si>
  <si>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</si>
  <si>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</si>
  <si>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</si>
  <si>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</si>
  <si>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</si>
  <si>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</si>
  <si>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</si>
  <si>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</si>
  <si>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</si>
  <si>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</si>
  <si>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</si>
  <si>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</si>
  <si>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</si>
  <si>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</si>
  <si>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</si>
  <si>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</si>
  <si>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</si>
  <si>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</si>
  <si>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</si>
  <si>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</si>
  <si>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</si>
  <si>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</si>
  <si>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</si>
  <si>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</si>
  <si>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</si>
  <si>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</si>
  <si>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</si>
  <si>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</si>
  <si>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</si>
  <si>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</si>
  <si>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</si>
  <si>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</si>
  <si>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</si>
  <si>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</si>
  <si>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</si>
  <si>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</si>
  <si>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</si>
  <si>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</si>
  <si>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</si>
  <si>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</si>
  <si>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</si>
  <si>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</si>
  <si>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</si>
  <si>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</si>
  <si>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</si>
  <si>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</si>
  <si>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</si>
  <si>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</si>
  <si>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</si>
  <si>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</si>
  <si>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</si>
  <si>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</si>
  <si>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</si>
  <si>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</si>
  <si>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</si>
  <si>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</si>
  <si>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</si>
  <si>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</si>
  <si>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</si>
  <si>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</si>
  <si>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</si>
  <si>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</si>
  <si>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</si>
  <si>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</si>
  <si>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</si>
  <si>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</si>
  <si>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</si>
  <si>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</si>
  <si>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</si>
  <si>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</si>
  <si>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</si>
  <si>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</si>
  <si>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</si>
  <si>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</si>
  <si>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</si>
  <si>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</si>
  <si>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</si>
  <si>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</si>
  <si>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</si>
  <si>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</si>
  <si>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</si>
  <si>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</si>
  <si>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</si>
  <si>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</si>
  <si>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</si>
  <si>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</si>
  <si>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</si>
  <si>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</si>
  <si>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</si>
  <si>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</si>
  <si>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</si>
  <si>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</si>
  <si>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</si>
  <si>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</si>
  <si>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</si>
  <si>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</si>
  <si>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</si>
  <si>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</si>
  <si>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</si>
  <si>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</si>
  <si>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</si>
  <si>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</si>
  <si>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</si>
  <si>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</si>
  <si>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</si>
  <si>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</si>
  <si>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</si>
  <si>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</si>
  <si>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</si>
  <si>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</si>
  <si>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</si>
  <si>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</si>
  <si>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</si>
  <si>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</si>
  <si>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</si>
  <si>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</si>
  <si>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</si>
  <si>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</si>
  <si>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</si>
  <si>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</si>
  <si>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</si>
  <si>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</si>
  <si>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</si>
  <si>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</si>
  <si>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</si>
  <si>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</si>
  <si>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</si>
  <si>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</si>
  <si>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</si>
  <si>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</si>
  <si>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</si>
  <si>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</si>
  <si>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</si>
  <si>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</si>
  <si>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</si>
  <si>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</si>
  <si>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</si>
  <si>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</si>
  <si>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</si>
  <si>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</si>
  <si>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</si>
  <si>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</si>
  <si>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</si>
  <si>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</si>
  <si>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</si>
  <si>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</si>
  <si>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</si>
  <si>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</si>
  <si>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</si>
  <si>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</si>
  <si>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</si>
  <si>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</si>
  <si>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</si>
  <si>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</si>
  <si>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</si>
  <si>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</si>
  <si>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</si>
  <si>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</si>
  <si>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</si>
  <si>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</si>
  <si>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</si>
  <si>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</si>
  <si>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</si>
  <si>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</si>
  <si>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</si>
  <si>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</si>
  <si>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</si>
  <si>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</si>
  <si>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</si>
  <si>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</si>
  <si>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</si>
  <si>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</si>
  <si>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</si>
  <si>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</si>
  <si>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</si>
  <si>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</si>
  <si>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</si>
  <si>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</si>
  <si>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</si>
  <si>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</si>
  <si>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</si>
  <si>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</si>
  <si>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</si>
  <si>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</si>
  <si>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</si>
  <si>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</si>
  <si>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</si>
  <si>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</si>
  <si>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</si>
  <si>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</si>
  <si>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</si>
  <si>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</si>
  <si>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</si>
  <si>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</si>
  <si>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</si>
  <si>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</si>
  <si>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</si>
  <si>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</si>
  <si>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</si>
  <si>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</si>
  <si>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</si>
  <si>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</si>
  <si>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</si>
  <si>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</si>
  <si>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</si>
  <si>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</si>
  <si>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</si>
  <si>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</si>
  <si>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</si>
  <si>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</si>
  <si>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</si>
  <si>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</si>
  <si>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</si>
  <si>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</si>
  <si>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</si>
  <si>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</si>
  <si>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</si>
  <si>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</si>
  <si>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</si>
  <si>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</si>
  <si>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</si>
  <si>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</si>
  <si>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</si>
  <si>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</si>
  <si>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</si>
  <si>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</si>
  <si>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</si>
  <si>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</si>
  <si>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</si>
  <si>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</si>
  <si>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</si>
  <si>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</si>
  <si>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</si>
  <si>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</si>
  <si>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</si>
  <si>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</si>
  <si>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</si>
  <si>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</si>
  <si>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</si>
  <si>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</si>
  <si>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</si>
  <si>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</si>
  <si>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</si>
  <si>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</si>
  <si>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</si>
  <si>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</si>
  <si>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</si>
  <si>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</si>
  <si>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</si>
  <si>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</si>
  <si>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</si>
  <si>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</si>
  <si>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</si>
  <si>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</si>
  <si>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</si>
  <si>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</si>
  <si>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</si>
  <si>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</si>
  <si>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</si>
  <si>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</si>
  <si>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</si>
  <si>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</si>
  <si>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</si>
  <si>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</si>
  <si>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</si>
  <si>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</si>
  <si>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</si>
  <si>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</si>
  <si>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</si>
  <si>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</si>
  <si>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</si>
  <si>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</si>
  <si>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</si>
  <si>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</si>
  <si>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</si>
  <si>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</si>
  <si>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</si>
  <si>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</si>
  <si>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</si>
  <si>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</si>
  <si>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</si>
  <si>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</si>
  <si>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</si>
  <si>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</si>
  <si>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</si>
  <si>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</si>
  <si>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</si>
  <si>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</si>
  <si>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</si>
  <si>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</si>
  <si>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</si>
  <si>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</si>
  <si>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</si>
  <si>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</si>
  <si>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</si>
  <si>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</si>
  <si>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</si>
  <si>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</si>
  <si>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</si>
  <si>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</si>
  <si>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</si>
  <si>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</si>
  <si>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</si>
  <si>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</si>
  <si>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</si>
  <si>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</si>
  <si>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</si>
  <si>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</si>
  <si>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</si>
  <si>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</si>
  <si>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</si>
  <si>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</si>
  <si>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</si>
  <si>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</si>
  <si>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</si>
  <si>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</si>
  <si>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</si>
  <si>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</si>
  <si>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</si>
  <si>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</si>
  <si>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</si>
  <si>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</si>
  <si>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</si>
  <si>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</si>
  <si>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</si>
  <si>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</si>
  <si>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</si>
  <si>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</si>
  <si>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</si>
  <si>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</si>
  <si>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</si>
  <si>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</si>
  <si>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</si>
  <si>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</si>
  <si>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</si>
  <si>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</si>
  <si>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</si>
  <si>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</si>
  <si>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</si>
  <si>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</si>
  <si>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</si>
  <si>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</si>
  <si>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</si>
  <si>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</si>
  <si>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</si>
  <si>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</si>
  <si>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</si>
  <si>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</si>
  <si>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</si>
  <si>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</si>
  <si>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</si>
  <si>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</si>
  <si>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</si>
  <si>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</si>
  <si>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</si>
  <si>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</si>
  <si>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</si>
  <si>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</si>
  <si>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</si>
  <si>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</si>
  <si>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</si>
  <si>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</si>
  <si>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</si>
  <si>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</si>
  <si>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</si>
  <si>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</si>
  <si>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</si>
  <si>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</si>
  <si>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</si>
  <si>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</si>
  <si>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</si>
  <si>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</si>
  <si>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</si>
  <si>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</si>
  <si>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</si>
  <si>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</si>
  <si>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</si>
  <si>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</si>
  <si>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</si>
  <si>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</si>
  <si>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</si>
  <si>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</si>
  <si>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</si>
  <si>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</si>
  <si>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</si>
  <si>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</si>
  <si>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</si>
  <si>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</si>
  <si>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</si>
  <si>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</si>
  <si>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</si>
  <si>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</si>
  <si>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</si>
  <si>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</si>
  <si>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</si>
  <si>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</si>
  <si>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</si>
  <si>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</si>
  <si>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</si>
  <si>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</si>
  <si>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</si>
  <si>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</si>
  <si>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</si>
  <si>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</si>
  <si>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</si>
  <si>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</si>
  <si>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</si>
  <si>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</si>
  <si>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</si>
  <si>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</si>
  <si>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</si>
  <si>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</si>
  <si>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</si>
  <si>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</si>
  <si>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</si>
  <si>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</si>
  <si>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</si>
  <si>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</si>
  <si>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</si>
  <si>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</si>
  <si>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</si>
  <si>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</si>
  <si>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</si>
  <si>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</si>
  <si>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</si>
  <si>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</si>
  <si>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</si>
  <si>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</si>
  <si>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</si>
  <si>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</si>
  <si>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</si>
  <si>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</si>
  <si>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</si>
  <si>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</si>
  <si>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</si>
  <si>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</si>
  <si>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</si>
  <si>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</si>
  <si>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</si>
  <si>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</si>
  <si>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</si>
  <si>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</si>
  <si>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</si>
  <si>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</si>
  <si>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</si>
  <si>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</si>
  <si>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</si>
  <si>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</si>
  <si>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</si>
  <si>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</si>
  <si>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</si>
  <si>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</si>
  <si>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</si>
  <si>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</si>
  <si>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</si>
  <si>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</si>
  <si>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</si>
  <si>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</si>
  <si>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</si>
  <si>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</si>
  <si>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</si>
  <si>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</si>
  <si>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</si>
  <si>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</si>
  <si>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</si>
  <si>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</si>
  <si>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</si>
  <si>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</si>
  <si>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</si>
  <si>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</si>
  <si>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</si>
  <si>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</si>
  <si>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</si>
  <si>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</si>
  <si>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</si>
  <si>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</si>
  <si>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</si>
  <si>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</si>
  <si>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</si>
  <si>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</si>
  <si>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</si>
  <si>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</si>
  <si>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</si>
  <si>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</si>
  <si>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</si>
  <si>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</si>
  <si>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</si>
  <si>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</si>
  <si>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</si>
  <si>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</si>
  <si>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</si>
  <si>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</si>
  <si>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</si>
  <si>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</si>
  <si>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</si>
  <si>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</si>
  <si>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</si>
  <si>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</si>
  <si>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</si>
  <si>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</si>
  <si>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</si>
  <si>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</si>
  <si>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</si>
  <si>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</si>
  <si>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</si>
  <si>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</si>
  <si>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</si>
  <si>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</si>
  <si>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</si>
  <si>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</si>
  <si>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</si>
  <si>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</si>
  <si>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</si>
  <si>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</si>
  <si>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</si>
  <si>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</si>
  <si>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</si>
  <si>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</si>
  <si>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</si>
  <si>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</si>
  <si>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</si>
  <si>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</si>
  <si>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</si>
  <si>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</si>
  <si>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</si>
  <si>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</si>
  <si>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</si>
  <si>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</si>
  <si>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</si>
  <si>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</si>
  <si>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</si>
  <si>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</si>
  <si>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</si>
  <si>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</si>
  <si>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</si>
  <si>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</si>
  <si>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</si>
  <si>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</si>
  <si>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</si>
  <si>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</si>
  <si>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</si>
  <si>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</si>
  <si>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</si>
  <si>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</si>
  <si>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</si>
  <si>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</si>
  <si>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</si>
  <si>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</si>
  <si>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</si>
  <si>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</si>
  <si>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</si>
  <si>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</si>
  <si>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</si>
  <si>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</si>
  <si>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</si>
  <si>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</si>
  <si>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</si>
  <si>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</si>
  <si>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</si>
  <si>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</si>
  <si>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</si>
  <si>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</si>
  <si>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</si>
  <si>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</si>
  <si>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</si>
  <si>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</si>
  <si>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</si>
  <si>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</si>
  <si>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</si>
  <si>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</si>
  <si>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</si>
  <si>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</si>
  <si>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</si>
  <si>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</si>
  <si>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</si>
  <si>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</si>
  <si>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</si>
  <si>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</si>
  <si>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</si>
  <si>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</si>
  <si>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</si>
  <si>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</si>
  <si>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</si>
  <si>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</si>
  <si>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</si>
  <si>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</si>
  <si>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</si>
  <si>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</si>
  <si>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</si>
  <si>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</si>
  <si>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</si>
  <si>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</si>
  <si>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</si>
  <si>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</si>
  <si>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</si>
  <si>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</si>
  <si>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</si>
  <si>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</si>
  <si>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</si>
  <si>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</si>
  <si>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</si>
  <si>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</si>
  <si>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</si>
  <si>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</si>
  <si>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</si>
  <si>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</si>
  <si>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</si>
  <si>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</si>
  <si>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</si>
  <si>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</si>
  <si>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</si>
  <si>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</si>
  <si>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</si>
  <si>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</si>
  <si>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</si>
  <si>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</si>
  <si>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</si>
  <si>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</si>
  <si>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</si>
  <si>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</si>
  <si>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</si>
  <si>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</si>
  <si>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</si>
  <si>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</si>
  <si>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</si>
  <si>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</si>
  <si>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</si>
  <si>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</si>
  <si>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</si>
  <si>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</si>
  <si>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</si>
  <si>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</si>
  <si>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</si>
  <si>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</si>
  <si>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</si>
  <si>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</si>
  <si>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</si>
  <si>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</si>
  <si>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</si>
  <si>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</si>
  <si>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</si>
  <si>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</si>
  <si>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</si>
  <si>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</si>
  <si>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</si>
  <si>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</si>
  <si>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</si>
  <si>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</si>
  <si>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</si>
  <si>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</si>
  <si>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</si>
  <si>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</si>
  <si>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</si>
  <si>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</si>
  <si>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</si>
  <si>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</si>
  <si>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</si>
  <si>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</si>
  <si>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</si>
  <si>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</si>
  <si>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</si>
  <si>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</si>
  <si>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</si>
  <si>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</si>
  <si>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</si>
  <si>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</si>
  <si>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</si>
  <si>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</si>
  <si>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</si>
  <si>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</si>
  <si>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</si>
  <si>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</si>
  <si>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</si>
  <si>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</si>
  <si>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</si>
  <si>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</si>
  <si>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</si>
  <si>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</si>
  <si>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</si>
  <si>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</si>
  <si>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</si>
  <si>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</si>
  <si>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</si>
  <si>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</si>
  <si>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</si>
  <si>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</si>
  <si>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</si>
  <si>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</si>
  <si>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</si>
  <si>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</si>
  <si>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</si>
  <si>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</si>
  <si>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</si>
  <si>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</si>
  <si>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</si>
  <si>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</si>
  <si>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</si>
  <si>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</si>
  <si>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</si>
  <si>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</si>
  <si>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</si>
  <si>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</si>
  <si>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</si>
  <si>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</si>
  <si>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</si>
  <si>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</si>
  <si>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</si>
  <si>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</si>
  <si>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</si>
  <si>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</si>
  <si>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</si>
  <si>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</si>
  <si>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</si>
  <si>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</si>
  <si>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</si>
  <si>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</si>
  <si>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</si>
  <si>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</si>
  <si>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</si>
  <si>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</si>
  <si>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</si>
  <si>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</si>
  <si>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</si>
  <si>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</si>
  <si>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</si>
  <si>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</si>
  <si>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</si>
  <si>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</si>
  <si>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</si>
  <si>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</si>
  <si>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</si>
  <si>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</si>
  <si>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</si>
  <si>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</si>
  <si>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</si>
  <si>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</si>
  <si>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</si>
  <si>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</si>
  <si>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</si>
  <si>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</si>
  <si>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</si>
  <si>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</si>
  <si>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</si>
  <si>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</si>
  <si>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</si>
  <si>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</si>
  <si>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</si>
  <si>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</si>
  <si>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</si>
  <si>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</si>
  <si>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</si>
  <si>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</si>
  <si>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</si>
  <si>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</si>
  <si>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</si>
  <si>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</si>
  <si>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</si>
  <si>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</si>
  <si>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</si>
  <si>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</si>
  <si>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</si>
  <si>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</si>
  <si>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</si>
  <si>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</si>
  <si>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</si>
  <si>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</si>
  <si>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</si>
  <si>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</si>
  <si>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</si>
  <si>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</si>
  <si>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</si>
  <si>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</si>
  <si>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</si>
  <si>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</si>
  <si>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</si>
  <si>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</si>
  <si>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</si>
  <si>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</si>
  <si>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</si>
  <si>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</si>
  <si>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</si>
  <si>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</si>
  <si>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</si>
  <si>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</si>
  <si>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</si>
  <si>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</si>
  <si>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</si>
  <si>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</si>
  <si>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</si>
  <si>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</si>
  <si>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</si>
  <si>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</si>
  <si>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</si>
  <si>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</si>
  <si>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</si>
  <si>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</si>
  <si>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</si>
  <si>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</si>
  <si>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</si>
  <si>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</si>
  <si>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</si>
  <si>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</si>
  <si>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</si>
  <si>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</si>
  <si>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</si>
  <si>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</si>
  <si>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</si>
  <si>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</si>
  <si>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</si>
  <si>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</si>
  <si>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</si>
  <si>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</si>
  <si>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</si>
  <si>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</si>
  <si>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</si>
  <si>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</si>
  <si>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</si>
  <si>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</si>
  <si>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</si>
  <si>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</si>
  <si>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</si>
  <si>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</si>
  <si>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</si>
  <si>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</si>
  <si>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</si>
  <si>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</si>
  <si>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</si>
  <si>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</si>
  <si>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</si>
  <si>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</si>
  <si>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</si>
  <si>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</si>
  <si>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</si>
  <si>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</si>
  <si>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</si>
  <si>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</si>
  <si>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</si>
  <si>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</si>
  <si>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</si>
  <si>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</si>
  <si>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</si>
  <si>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</si>
  <si>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</si>
  <si>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</si>
  <si>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</si>
  <si>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</si>
  <si>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</si>
  <si>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</si>
  <si>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</si>
  <si>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</si>
  <si>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</si>
  <si>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</si>
  <si>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</si>
  <si>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</si>
  <si>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</si>
  <si>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</si>
  <si>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</si>
  <si>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</si>
  <si>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</si>
  <si>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</si>
  <si>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</si>
  <si>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</si>
  <si>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</si>
  <si>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</si>
  <si>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</si>
  <si>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</si>
  <si>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</si>
  <si>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</si>
  <si>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</si>
  <si>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</si>
  <si>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</si>
  <si>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</si>
  <si>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</si>
  <si>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</si>
  <si>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</si>
  <si>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</si>
  <si>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</si>
  <si>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</si>
  <si>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</si>
  <si>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</si>
  <si>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</si>
  <si>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</si>
  <si>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</si>
  <si>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</si>
  <si>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</si>
  <si>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</si>
  <si>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</si>
  <si>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</si>
  <si>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</si>
  <si>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</si>
  <si>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</si>
  <si>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</si>
  <si>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</si>
  <si>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</si>
  <si>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</si>
  <si>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</si>
  <si>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</si>
  <si>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</si>
  <si>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</si>
  <si>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</si>
  <si>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</si>
  <si>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</si>
  <si>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</si>
  <si>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</si>
  <si>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</si>
  <si>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</si>
  <si>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</si>
  <si>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</si>
  <si>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</si>
  <si>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</si>
  <si>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</si>
  <si>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</si>
  <si>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</si>
  <si>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</si>
  <si>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</si>
  <si>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</si>
  <si>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</si>
  <si>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</si>
  <si>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</si>
  <si>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</si>
  <si>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</si>
  <si>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</si>
  <si>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</si>
  <si>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</si>
  <si>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</si>
  <si>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</si>
  <si>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</si>
  <si>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</si>
  <si>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</si>
  <si>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</si>
  <si>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</si>
  <si>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</si>
  <si>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</si>
  <si>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</si>
  <si>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</si>
  <si>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</si>
  <si>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</si>
  <si>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</si>
  <si>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</si>
  <si>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</si>
  <si>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</si>
  <si>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</si>
  <si>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</si>
  <si>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</si>
  <si>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</si>
  <si>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</si>
  <si>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</si>
  <si>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</si>
  <si>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</si>
  <si>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</si>
  <si>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</si>
  <si>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</si>
  <si>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</si>
  <si>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</si>
  <si>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</si>
  <si>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</si>
  <si>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</si>
  <si>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</si>
  <si>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</si>
  <si>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</si>
  <si>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</si>
  <si>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</si>
  <si>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</si>
  <si>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</si>
  <si>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</si>
  <si>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</si>
  <si>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</si>
  <si>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</si>
  <si>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</si>
  <si>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</si>
  <si>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</si>
  <si>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</si>
  <si>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</si>
  <si>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</si>
  <si>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</si>
  <si>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</si>
  <si>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</si>
  <si>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</si>
  <si>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</si>
  <si>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</si>
  <si>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</si>
  <si>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</si>
  <si>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</si>
  <si>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</si>
  <si>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</si>
  <si>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</si>
  <si>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</si>
  <si>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</si>
  <si>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</si>
  <si>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</si>
  <si>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</si>
  <si>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</si>
  <si>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</si>
  <si>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</si>
  <si>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</si>
  <si>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</si>
  <si>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</si>
  <si>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</si>
  <si>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</si>
  <si>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</si>
  <si>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</si>
  <si>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</si>
  <si>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</si>
  <si>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</si>
  <si>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</si>
  <si>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</si>
  <si>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</si>
  <si>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</si>
  <si>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</si>
  <si>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</si>
  <si>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</si>
  <si>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</si>
  <si>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</si>
  <si>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</si>
  <si>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</si>
  <si>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</si>
  <si>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</si>
  <si>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</si>
  <si>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</si>
  <si>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</si>
  <si>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</si>
  <si>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</si>
  <si>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</si>
  <si>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</si>
  <si>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</si>
  <si>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</si>
  <si>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</si>
  <si>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</si>
  <si>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</si>
  <si>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</si>
  <si>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</si>
  <si>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</si>
  <si>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</si>
  <si>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</si>
  <si>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</si>
  <si>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</si>
  <si>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</si>
  <si>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</si>
  <si>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</si>
  <si>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</si>
  <si>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</si>
  <si>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</si>
  <si>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</si>
  <si>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</si>
  <si>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</si>
  <si>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</si>
  <si>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</si>
  <si>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</si>
  <si>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</si>
  <si>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</si>
  <si>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</si>
  <si>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</si>
  <si>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</si>
  <si>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</si>
  <si>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</si>
  <si>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</si>
  <si>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</si>
  <si>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</si>
  <si>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</si>
  <si>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</si>
  <si>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</si>
  <si>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</si>
  <si>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</si>
  <si>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</si>
  <si>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</si>
  <si>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</si>
  <si>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</si>
  <si>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</si>
  <si>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</si>
  <si>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</si>
  <si>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</si>
  <si>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</si>
  <si>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</si>
  <si>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</si>
  <si>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</si>
  <si>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</si>
  <si>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</si>
  <si>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</si>
  <si>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</si>
  <si>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</si>
  <si>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</si>
  <si>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</si>
  <si>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</si>
  <si>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</si>
  <si>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</si>
  <si>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</si>
  <si>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</si>
  <si>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</si>
  <si>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</si>
  <si>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</si>
  <si>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</si>
  <si>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</si>
  <si>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</si>
  <si>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</si>
  <si>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</si>
  <si>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</si>
  <si>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</si>
  <si>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</si>
  <si>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</si>
  <si>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</si>
  <si>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</si>
  <si>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</si>
  <si>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</si>
  <si>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</si>
  <si>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</si>
  <si>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</si>
  <si>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</si>
  <si>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</si>
  <si>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</si>
  <si>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</si>
  <si>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</si>
  <si>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</si>
  <si>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</si>
  <si>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</si>
  <si>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</si>
  <si>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</si>
  <si>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</si>
  <si>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</si>
  <si>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</si>
  <si>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</si>
  <si>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</si>
  <si>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</si>
  <si>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</si>
  <si>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</si>
  <si>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</si>
  <si>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</si>
  <si>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</si>
  <si>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</si>
  <si>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</si>
  <si>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</si>
  <si>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</si>
  <si>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</si>
  <si>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</si>
  <si>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</si>
  <si>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</si>
  <si>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</si>
  <si>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</si>
  <si>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</si>
  <si>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</si>
  <si>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</si>
  <si>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</si>
  <si>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</si>
  <si>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</si>
  <si>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</si>
  <si>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</si>
  <si>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</si>
  <si>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</si>
  <si>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</si>
  <si>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</si>
  <si>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</si>
  <si>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</si>
  <si>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</si>
  <si>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</si>
  <si>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</si>
  <si>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</si>
  <si>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</si>
  <si>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</si>
  <si>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</si>
  <si>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</si>
  <si>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</si>
  <si>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</si>
  <si>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</si>
  <si>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</si>
  <si>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</si>
  <si>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</si>
  <si>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</si>
  <si>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</si>
  <si>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</si>
  <si>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</si>
  <si>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</si>
  <si>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</si>
  <si>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</si>
  <si>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</si>
  <si>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</si>
  <si>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</si>
  <si>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</si>
  <si>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</si>
  <si>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</si>
  <si>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</si>
  <si>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</si>
  <si>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</si>
  <si>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</si>
  <si>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</si>
  <si>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</si>
  <si>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</si>
  <si>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</si>
  <si>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</si>
  <si>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</si>
  <si>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</si>
  <si>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</si>
  <si>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</si>
  <si>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</si>
  <si>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</si>
  <si>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</si>
  <si>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</si>
  <si>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</si>
  <si>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</si>
  <si>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</si>
  <si>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</si>
  <si>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</si>
  <si>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</si>
  <si>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</si>
  <si>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</si>
  <si>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</si>
  <si>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</si>
  <si>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</si>
  <si>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</si>
  <si>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</si>
  <si>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</si>
  <si>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</si>
  <si>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</si>
  <si>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</si>
  <si>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</si>
  <si>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</si>
  <si>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</si>
  <si>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</si>
  <si>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</si>
  <si>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</si>
  <si>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</si>
  <si>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</si>
  <si>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</si>
  <si>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</si>
  <si>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</si>
  <si>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</si>
  <si>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</si>
  <si>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</si>
  <si>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</si>
  <si>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</si>
  <si>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</si>
  <si>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</si>
  <si>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</si>
  <si>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</si>
  <si>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</si>
  <si>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</si>
  <si>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</si>
  <si>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</si>
  <si>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</si>
  <si>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</si>
  <si>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</si>
  <si>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</si>
  <si>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</si>
  <si>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</si>
  <si>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</si>
  <si>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</si>
  <si>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</si>
  <si>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</si>
  <si>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</si>
  <si>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</si>
  <si>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</si>
  <si>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</si>
  <si>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</si>
  <si>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</si>
  <si>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</si>
  <si>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</si>
  <si>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</si>
  <si>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</si>
  <si>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</si>
  <si>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</si>
  <si>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</si>
  <si>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</si>
  <si>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</si>
  <si>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</si>
  <si>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</si>
  <si>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</si>
  <si>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</si>
  <si>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</si>
  <si>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</si>
  <si>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</si>
  <si>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</si>
  <si>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</si>
  <si>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</si>
  <si>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</si>
  <si>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</si>
  <si>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</si>
  <si>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</si>
  <si>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</si>
  <si>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</si>
  <si>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</si>
  <si>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</si>
  <si>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</si>
  <si>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</si>
  <si>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</si>
  <si>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</si>
  <si>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</si>
  <si>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</si>
  <si>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</si>
  <si>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</si>
  <si>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</si>
  <si>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</si>
  <si>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</si>
  <si>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</si>
  <si>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</si>
  <si>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</si>
  <si>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</si>
  <si>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</si>
  <si>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</si>
  <si>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</si>
  <si>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</si>
  <si>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</si>
  <si>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</si>
  <si>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</si>
  <si>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</si>
  <si>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</si>
  <si>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</si>
  <si>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</si>
  <si>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</si>
  <si>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</si>
  <si>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</si>
  <si>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</si>
  <si>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</si>
  <si>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</si>
  <si>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</si>
  <si>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</si>
  <si>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</si>
  <si>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</si>
  <si>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</si>
  <si>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</si>
  <si>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</si>
  <si>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</si>
  <si>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</si>
  <si>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</si>
  <si>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</si>
  <si>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</si>
  <si>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</si>
  <si>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</si>
  <si>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</si>
  <si>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</si>
  <si>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</si>
  <si>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</si>
  <si>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</si>
  <si>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</si>
  <si>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</si>
  <si>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</si>
  <si>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</si>
  <si>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</si>
  <si>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</si>
  <si>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</si>
  <si>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</si>
  <si>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</si>
  <si>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</si>
  <si>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</si>
  <si>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</si>
  <si>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</si>
  <si>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</si>
  <si>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</si>
  <si>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</si>
  <si>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</si>
  <si>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</si>
  <si>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</si>
  <si>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</si>
  <si>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</si>
  <si>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</si>
  <si>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</si>
  <si>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</si>
  <si>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</si>
  <si>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</si>
  <si>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</si>
  <si>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</si>
  <si>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</si>
  <si>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</si>
  <si>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</si>
  <si>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</si>
  <si>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</si>
  <si>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</si>
  <si>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</si>
  <si>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</si>
  <si>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</si>
  <si>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</si>
  <si>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</si>
  <si>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</si>
  <si>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</si>
  <si>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</si>
  <si>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</si>
  <si>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</si>
  <si>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</si>
  <si>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</si>
  <si>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</si>
  <si>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</si>
  <si>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</si>
  <si>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</si>
  <si>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</si>
  <si>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</si>
  <si>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</si>
  <si>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</si>
  <si>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</si>
  <si>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</si>
  <si>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</si>
  <si>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</si>
  <si>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</si>
  <si>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</si>
  <si>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</si>
  <si>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</si>
  <si>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</si>
  <si>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</si>
  <si>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</si>
  <si>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</si>
  <si>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</si>
  <si>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</si>
  <si>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</si>
  <si>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</si>
  <si>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</si>
  <si>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</si>
  <si>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</si>
  <si>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</si>
  <si>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</si>
  <si>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</si>
  <si>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</si>
  <si>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</si>
  <si>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</si>
  <si>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</si>
  <si>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</si>
  <si>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</si>
  <si>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</si>
  <si>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</si>
  <si>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</si>
  <si>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</si>
  <si>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</si>
  <si>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</si>
  <si>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</si>
  <si>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</si>
  <si>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</si>
  <si>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</si>
  <si>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</si>
  <si>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</si>
  <si>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</si>
  <si>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</si>
  <si>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</si>
  <si>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</si>
  <si>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</si>
  <si>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</si>
  <si>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</si>
  <si>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</si>
  <si>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</si>
  <si>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</si>
  <si>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</si>
  <si>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</si>
  <si>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</si>
  <si>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</si>
  <si>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</si>
  <si>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</si>
  <si>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</si>
  <si>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</si>
  <si>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</si>
  <si>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</si>
  <si>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</si>
  <si>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</si>
  <si>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</si>
  <si>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</si>
  <si>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</si>
  <si>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</si>
  <si>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</si>
  <si>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</si>
  <si>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</si>
  <si>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</si>
  <si>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</si>
  <si>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</si>
  <si>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</si>
  <si>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</si>
  <si>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</si>
  <si>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</si>
  <si>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</si>
  <si>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</si>
  <si>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</si>
  <si>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</si>
  <si>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</si>
  <si>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</si>
  <si>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</si>
  <si>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</si>
  <si>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</si>
  <si>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</si>
  <si>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</si>
  <si>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</si>
  <si>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</si>
  <si>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</si>
  <si>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</si>
  <si>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</si>
  <si>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</si>
  <si>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</si>
  <si>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</si>
  <si>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</si>
  <si>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</si>
  <si>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</si>
  <si>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</si>
  <si>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</si>
  <si>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</si>
  <si>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</si>
  <si>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</si>
  <si>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</si>
  <si>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</si>
  <si>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</si>
  <si>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</si>
  <si>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</si>
  <si>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</si>
  <si>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</si>
  <si>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</si>
  <si>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</si>
  <si>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</si>
  <si>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</si>
  <si>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</si>
  <si>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</si>
  <si>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</si>
  <si>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</si>
  <si>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</si>
  <si>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</si>
  <si>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</si>
  <si>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</si>
  <si>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</si>
  <si>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</si>
  <si>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</si>
  <si>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</si>
  <si>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</si>
  <si>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</si>
  <si>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</si>
  <si>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</si>
  <si>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</si>
  <si>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</si>
  <si>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</si>
  <si>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</si>
  <si>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</si>
  <si>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</si>
  <si>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</si>
  <si>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</si>
  <si>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</si>
  <si>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</si>
  <si>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</si>
  <si>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</si>
  <si>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</si>
  <si>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</si>
  <si>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</si>
  <si>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</si>
  <si>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</si>
  <si>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</si>
  <si>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</si>
  <si>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</si>
  <si>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</si>
  <si>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</si>
  <si>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</si>
  <si>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</si>
  <si>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</si>
  <si>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</si>
  <si>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</si>
  <si>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</si>
  <si>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</si>
  <si>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</si>
  <si>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</si>
  <si>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</si>
  <si>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</si>
  <si>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</si>
  <si>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</si>
  <si>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</si>
  <si>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</si>
  <si>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</si>
  <si>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</si>
  <si>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</si>
  <si>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</si>
  <si>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</si>
  <si>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</si>
  <si>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</si>
  <si>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</si>
  <si>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</si>
  <si>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</si>
  <si>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</si>
  <si>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</si>
  <si>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</si>
  <si>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</si>
  <si>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</si>
  <si>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</si>
  <si>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</si>
  <si>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</si>
  <si>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</si>
  <si>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</si>
  <si>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</si>
  <si>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</si>
  <si>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</si>
  <si>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</si>
  <si>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</si>
  <si>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</si>
  <si>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</si>
  <si>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</si>
  <si>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</si>
  <si>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</si>
  <si>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</si>
  <si>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</si>
  <si>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</si>
  <si>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</si>
  <si>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</si>
  <si>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</si>
  <si>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</si>
  <si>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</si>
  <si>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</si>
  <si>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</si>
  <si>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</si>
  <si>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</si>
  <si>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</si>
  <si>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</si>
  <si>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</si>
  <si>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</si>
  <si>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</si>
  <si>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</si>
  <si>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</si>
  <si>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</si>
  <si>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</si>
  <si>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</si>
  <si>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</si>
  <si>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</si>
  <si>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</si>
  <si>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</si>
  <si>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</si>
  <si>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</si>
  <si>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</si>
  <si>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</si>
  <si>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</si>
  <si>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</si>
  <si>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</si>
  <si>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</si>
  <si>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</si>
  <si>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</si>
  <si>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</si>
  <si>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</si>
  <si>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</si>
  <si>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</si>
  <si>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</si>
  <si>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</si>
  <si>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</si>
  <si>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</si>
  <si>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</si>
  <si>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</si>
  <si>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</si>
  <si>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</si>
  <si>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</si>
  <si>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</si>
  <si>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</si>
  <si>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</si>
  <si>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</si>
  <si>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</si>
  <si>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</si>
  <si>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</si>
  <si>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</si>
  <si>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</si>
  <si>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</si>
  <si>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</si>
  <si>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</si>
  <si>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</si>
  <si>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</si>
  <si>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</si>
  <si>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</si>
  <si>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</si>
  <si>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</si>
  <si>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</si>
  <si>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</si>
  <si>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</si>
  <si>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</si>
  <si>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</si>
  <si>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</si>
  <si>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</si>
  <si>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</si>
  <si>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</si>
  <si>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</si>
  <si>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</si>
  <si>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</si>
  <si>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</si>
  <si>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</si>
  <si>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</si>
  <si>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</si>
  <si>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</si>
  <si>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</si>
  <si>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</si>
  <si>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</si>
  <si>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</si>
  <si>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</si>
  <si>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</si>
  <si>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</si>
  <si>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</si>
  <si>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</si>
  <si>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</si>
  <si>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</si>
  <si>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</si>
  <si>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</si>
  <si>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</si>
  <si>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</si>
  <si>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</si>
  <si>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</si>
  <si>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</si>
  <si>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</si>
  <si>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</si>
  <si>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</si>
  <si>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</si>
  <si>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</si>
  <si>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</si>
  <si>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</si>
  <si>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</si>
  <si>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</si>
  <si>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</si>
  <si>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</si>
  <si>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</si>
  <si>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</si>
  <si>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</si>
  <si>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</si>
  <si>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</si>
  <si>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</si>
  <si>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</si>
  <si>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</si>
  <si>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</si>
  <si>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</si>
  <si>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</si>
  <si>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</si>
  <si>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</si>
  <si>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</si>
  <si>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</si>
  <si>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</si>
  <si>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</si>
  <si>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</si>
  <si>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</si>
  <si>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</si>
  <si>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</si>
  <si>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</si>
  <si>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</si>
  <si>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</si>
  <si>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</si>
  <si>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</si>
  <si>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</si>
  <si>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</si>
  <si>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</si>
  <si>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</si>
  <si>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</si>
  <si>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</si>
  <si>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</si>
  <si>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</si>
  <si>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</si>
  <si>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</si>
  <si>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</si>
  <si>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</si>
  <si>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</si>
  <si>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</si>
  <si>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</si>
  <si>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</si>
  <si>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</si>
  <si>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</si>
  <si>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</si>
  <si>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</si>
  <si>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</si>
  <si>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</si>
  <si>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</si>
  <si>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</si>
  <si>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</si>
  <si>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</si>
  <si>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</si>
  <si>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</si>
  <si>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</si>
  <si>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</si>
  <si>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</si>
  <si>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</si>
  <si>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</si>
  <si>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</si>
  <si>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</si>
  <si>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</si>
  <si>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</si>
  <si>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</si>
  <si>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</si>
  <si>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</si>
  <si>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</si>
  <si>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</si>
  <si>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</si>
  <si>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</si>
  <si>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</si>
  <si>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</si>
  <si>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</si>
  <si>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</si>
  <si>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</si>
  <si>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</si>
  <si>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</si>
  <si>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</si>
  <si>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</si>
  <si>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</si>
  <si>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</si>
  <si>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</si>
  <si>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</si>
  <si>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</si>
  <si>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</si>
  <si>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</si>
  <si>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</si>
  <si>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</si>
  <si>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</si>
  <si>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</si>
  <si>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</si>
  <si>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</si>
  <si>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</si>
  <si>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</si>
  <si>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</si>
  <si>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</si>
  <si>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</si>
  <si>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</si>
  <si>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</si>
  <si>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</si>
  <si>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</si>
  <si>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</si>
  <si>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</si>
  <si>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</si>
  <si>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</si>
  <si>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</si>
  <si>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</si>
  <si>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</si>
  <si>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</si>
  <si>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</si>
  <si>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</si>
  <si>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</si>
  <si>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</si>
  <si>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</si>
  <si>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</si>
  <si>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</si>
  <si>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</si>
  <si>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</si>
  <si>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</si>
  <si>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</si>
  <si>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</si>
  <si>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</si>
  <si>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</si>
  <si>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</si>
  <si>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</si>
  <si>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</si>
  <si>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</si>
  <si>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</si>
  <si>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</si>
  <si>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</si>
  <si>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</si>
  <si>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</si>
  <si>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</si>
  <si>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</si>
  <si>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</si>
  <si>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</si>
  <si>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</si>
  <si>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</si>
  <si>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</si>
  <si>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</si>
  <si>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</si>
  <si>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</si>
  <si>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</si>
  <si>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</si>
  <si>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</si>
  <si>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</si>
  <si>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</si>
  <si>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</si>
  <si>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</si>
  <si>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</si>
  <si>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</si>
  <si>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</si>
  <si>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</si>
  <si>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</si>
  <si>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</si>
  <si>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</si>
  <si>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</si>
  <si>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</si>
  <si>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</si>
  <si>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</si>
  <si>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</si>
  <si>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</si>
  <si>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</si>
  <si>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</si>
  <si>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</si>
  <si>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</si>
  <si>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</si>
  <si>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</si>
  <si>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</si>
  <si>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</si>
  <si>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</si>
  <si>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</si>
  <si>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</si>
  <si>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</si>
  <si>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</si>
  <si>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</si>
  <si>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</si>
  <si>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</si>
  <si>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</si>
  <si>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</si>
  <si>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</si>
  <si>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</si>
  <si>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</si>
  <si>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</si>
  <si>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</si>
  <si>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</si>
  <si>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</si>
  <si>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</si>
  <si>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</si>
  <si>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</si>
  <si>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</si>
  <si>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</si>
  <si>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</si>
  <si>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</si>
  <si>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</si>
  <si>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</si>
  <si>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</si>
  <si>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</si>
  <si>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</si>
  <si>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</si>
  <si>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</si>
  <si>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</si>
  <si>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</si>
  <si>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</si>
  <si>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</si>
  <si>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</si>
  <si>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</si>
  <si>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</si>
  <si>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</si>
  <si>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</si>
  <si>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</si>
  <si>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</si>
  <si>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</si>
  <si>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</si>
  <si>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</si>
  <si>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</si>
  <si>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</si>
  <si>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</si>
  <si>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</si>
  <si>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</si>
  <si>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</si>
  <si>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</si>
  <si>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</si>
  <si>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</si>
  <si>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</si>
  <si>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</si>
  <si>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</si>
  <si>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</si>
  <si>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</si>
  <si>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</si>
  <si>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</si>
  <si>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</si>
  <si>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</si>
  <si>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</si>
  <si>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</si>
  <si>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</si>
  <si>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</si>
  <si>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</si>
  <si>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</si>
  <si>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</si>
  <si>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</si>
  <si>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</si>
  <si>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</si>
  <si>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</si>
  <si>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</si>
  <si>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</si>
  <si>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</si>
  <si>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</si>
  <si>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</si>
  <si>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</si>
  <si>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</si>
  <si>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</si>
  <si>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</si>
  <si>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</si>
  <si>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</si>
  <si>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</si>
  <si>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</si>
  <si>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</si>
  <si>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</si>
  <si>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</si>
  <si>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</si>
  <si>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</si>
  <si>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</si>
  <si>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</si>
  <si>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</si>
  <si>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</si>
  <si>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</si>
  <si>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</si>
  <si>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</si>
  <si>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</si>
  <si>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</si>
  <si>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</si>
  <si>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</si>
  <si>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</si>
  <si>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</si>
  <si>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</si>
  <si>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</si>
  <si>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</si>
  <si>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</si>
  <si>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</si>
  <si>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</si>
  <si>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</si>
  <si>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</si>
  <si>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</si>
  <si>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</si>
  <si>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</si>
  <si>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</si>
  <si>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</si>
  <si>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</si>
  <si>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</si>
  <si>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</si>
  <si>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</si>
  <si>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</si>
  <si>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</si>
  <si>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</si>
  <si>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</si>
  <si>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</si>
  <si>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</si>
  <si>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</si>
  <si>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</si>
  <si>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</si>
  <si>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</si>
  <si>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</si>
  <si>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</si>
  <si>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</si>
  <si>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</si>
  <si>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</si>
  <si>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</si>
  <si>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</si>
  <si>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</si>
  <si>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</si>
  <si>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</si>
  <si>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</si>
  <si>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</si>
  <si>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</si>
  <si>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</si>
  <si>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</si>
  <si>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</si>
  <si>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</si>
  <si>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</si>
  <si>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</si>
  <si>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</si>
  <si>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</si>
  <si>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</si>
  <si>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</si>
  <si>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</si>
  <si>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</si>
  <si>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</si>
  <si>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</si>
  <si>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</si>
  <si>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</si>
  <si>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</si>
  <si>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</si>
  <si>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</si>
  <si>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</si>
  <si>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</si>
  <si>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</si>
  <si>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</si>
  <si>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</si>
  <si>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</si>
  <si>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</si>
  <si>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</si>
  <si>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</si>
  <si>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</si>
  <si>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</si>
  <si>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</si>
  <si>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</si>
  <si>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</si>
  <si>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</si>
  <si>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</si>
  <si>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</si>
  <si>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</si>
  <si>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</si>
  <si>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</si>
  <si>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</si>
  <si>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</si>
  <si>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</si>
  <si>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</si>
  <si>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</si>
  <si>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</si>
  <si>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</si>
  <si>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</si>
  <si>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</si>
  <si>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</si>
  <si>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</si>
  <si>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</si>
  <si>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</si>
  <si>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</si>
  <si>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</si>
  <si>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</si>
  <si>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</si>
  <si>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</si>
  <si>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</si>
  <si>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</si>
  <si>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</si>
  <si>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</si>
  <si>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</si>
  <si>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</si>
  <si>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</si>
  <si>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</si>
  <si>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</si>
  <si>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</si>
  <si>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</si>
  <si>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</si>
  <si>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</si>
  <si>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</si>
  <si>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</si>
  <si>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</si>
  <si>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</si>
  <si>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</si>
  <si>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</si>
  <si>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</si>
  <si>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</si>
  <si>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</si>
  <si>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</si>
  <si>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</si>
  <si>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</si>
  <si>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</si>
  <si>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</si>
  <si>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</si>
  <si>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</si>
  <si>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</si>
  <si>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</si>
  <si>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</si>
  <si>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</si>
  <si>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</si>
  <si>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</si>
  <si>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</si>
  <si>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</si>
  <si>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</si>
  <si>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</si>
  <si>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</si>
  <si>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</si>
  <si>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</si>
  <si>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</si>
  <si>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</si>
  <si>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</si>
  <si>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</si>
  <si>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</si>
  <si>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</si>
  <si>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</si>
  <si>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</si>
  <si>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</si>
  <si>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</si>
  <si>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</si>
  <si>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</si>
  <si>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</si>
  <si>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</si>
  <si>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</si>
  <si>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</si>
  <si>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</si>
  <si>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</si>
  <si>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</si>
  <si>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</si>
  <si>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</si>
  <si>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</si>
  <si>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</si>
  <si>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</si>
  <si>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</si>
  <si>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</si>
  <si>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</si>
  <si>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</si>
  <si>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</si>
  <si>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</si>
  <si>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</si>
  <si>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</si>
  <si>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</si>
  <si>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</si>
  <si>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</si>
  <si>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</si>
  <si>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</si>
  <si>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</si>
  <si>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</si>
  <si>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</si>
  <si>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</si>
  <si>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</si>
  <si>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</si>
  <si>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</si>
  <si>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</si>
  <si>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</si>
  <si>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</si>
  <si>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</si>
  <si>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</si>
  <si>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</si>
  <si>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</si>
  <si>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</si>
  <si>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</si>
  <si>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</si>
  <si>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</si>
  <si>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</si>
  <si>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</si>
  <si>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</si>
  <si>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</si>
  <si>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</si>
  <si>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</si>
  <si>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</si>
  <si>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</si>
  <si>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</si>
  <si>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</si>
  <si>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</si>
  <si>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</si>
  <si>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</si>
  <si>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</si>
  <si>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</si>
  <si>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</si>
  <si>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</si>
  <si>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</si>
  <si>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</si>
  <si>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</si>
  <si>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</si>
  <si>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</si>
  <si>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</si>
  <si>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</si>
  <si>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</si>
  <si>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</si>
  <si>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</si>
  <si>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</si>
  <si>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</si>
  <si>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</si>
  <si>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</si>
  <si>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</si>
  <si>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</si>
  <si>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</si>
  <si>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</si>
  <si>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</si>
  <si>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</si>
  <si>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</si>
  <si>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</si>
  <si>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</si>
  <si>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</si>
  <si>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</si>
  <si>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</si>
  <si>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</si>
  <si>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</si>
  <si>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</si>
  <si>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</si>
  <si>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</si>
  <si>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</si>
  <si>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</si>
  <si>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</si>
  <si>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</si>
  <si>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</si>
  <si>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</si>
  <si>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</si>
  <si>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</si>
  <si>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</si>
  <si>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</si>
  <si>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</si>
  <si>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</si>
  <si>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</si>
  <si>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</si>
  <si>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</si>
  <si>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</si>
  <si>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</si>
  <si>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</si>
  <si>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</si>
  <si>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</si>
  <si>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</si>
  <si>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</si>
  <si>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</si>
  <si>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</si>
  <si>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</si>
  <si>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</si>
  <si>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</si>
  <si>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</si>
  <si>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</si>
  <si>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</si>
  <si>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</si>
  <si>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</si>
  <si>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</si>
  <si>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</si>
  <si>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</si>
  <si>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</si>
  <si>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</si>
  <si>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</si>
  <si>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</si>
  <si>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</si>
  <si>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</si>
  <si>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</si>
  <si>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</si>
  <si>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</si>
  <si>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</si>
  <si>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</si>
  <si>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</si>
  <si>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</si>
  <si>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</si>
  <si>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</si>
  <si>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</si>
  <si>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</si>
  <si>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</si>
  <si>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</si>
  <si>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</si>
  <si>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</si>
  <si>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</si>
  <si>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</si>
  <si>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</si>
  <si>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</si>
  <si>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</si>
  <si>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</si>
  <si>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</si>
  <si>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</si>
  <si>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</si>
  <si>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</si>
  <si>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</si>
  <si>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</si>
  <si>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</si>
  <si>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</si>
  <si>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</si>
  <si>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</si>
  <si>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</si>
  <si>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</si>
  <si>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</si>
  <si>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</si>
  <si>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</si>
  <si>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</si>
  <si>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</si>
  <si>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</si>
  <si>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</si>
  <si>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</si>
  <si>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</si>
  <si>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</si>
  <si>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</si>
  <si>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</si>
  <si>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</si>
  <si>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</si>
  <si>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</si>
  <si>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</si>
  <si>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</si>
  <si>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</si>
  <si>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</si>
  <si>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</si>
  <si>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</si>
  <si>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</si>
  <si>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</si>
  <si>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</si>
  <si>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</si>
  <si>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</si>
  <si>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</si>
  <si>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</si>
  <si>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</si>
  <si>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</si>
  <si>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</si>
  <si>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</si>
  <si>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</si>
  <si>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</si>
  <si>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</si>
  <si>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</si>
  <si>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</si>
  <si>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</si>
  <si>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</si>
  <si>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</si>
  <si>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</si>
  <si>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</si>
  <si>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</si>
  <si>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</si>
  <si>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</si>
  <si>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</si>
  <si>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</si>
  <si>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</si>
  <si>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</si>
  <si>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</si>
  <si>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</si>
  <si>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</si>
  <si>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</si>
  <si>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</si>
  <si>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</si>
  <si>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</si>
  <si>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</si>
  <si>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</si>
  <si>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</si>
  <si>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</si>
  <si>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</si>
  <si>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</si>
  <si>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</si>
  <si>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</si>
  <si>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</si>
  <si>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</si>
  <si>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</si>
  <si>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</si>
  <si>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</si>
  <si>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</si>
  <si>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</si>
  <si>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</si>
  <si>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</si>
  <si>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</si>
  <si>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</si>
  <si>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</si>
  <si>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</si>
  <si>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</si>
  <si>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</si>
  <si>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</si>
  <si>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</si>
  <si>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</si>
  <si>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</si>
  <si>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</si>
  <si>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</si>
  <si>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</si>
  <si>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</si>
  <si>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</si>
  <si>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</si>
  <si>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</si>
  <si>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</si>
  <si>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</si>
  <si>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</si>
  <si>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</si>
  <si>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</si>
  <si>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</si>
  <si>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</si>
  <si>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</si>
  <si>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</si>
  <si>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</si>
  <si>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</si>
  <si>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</si>
  <si>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</si>
  <si>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</si>
  <si>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</si>
  <si>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</si>
  <si>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</si>
  <si>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</si>
  <si>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</si>
  <si>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</si>
  <si>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</si>
  <si>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</si>
  <si>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</si>
  <si>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</si>
  <si>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</si>
  <si>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</si>
  <si>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</si>
  <si>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</si>
  <si>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</si>
  <si>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</si>
  <si>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</si>
  <si>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</si>
  <si>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</si>
  <si>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</si>
  <si>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</si>
  <si>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</si>
  <si>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</si>
  <si>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</si>
  <si>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</si>
  <si>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</si>
  <si>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</si>
  <si>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</si>
  <si>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</si>
  <si>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</si>
  <si>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</si>
  <si>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</si>
  <si>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</si>
  <si>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</si>
  <si>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</si>
  <si>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</si>
  <si>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</si>
  <si>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</si>
  <si>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</si>
  <si>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</si>
  <si>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</si>
  <si>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</si>
  <si>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</si>
  <si>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</si>
  <si>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</si>
  <si>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</si>
  <si>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</si>
  <si>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</si>
  <si>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</si>
  <si>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</si>
  <si>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</si>
  <si>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</si>
  <si>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</si>
  <si>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</si>
  <si>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</si>
  <si>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</si>
  <si>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</si>
  <si>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</si>
  <si>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</si>
  <si>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</si>
  <si>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</si>
  <si>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</si>
  <si>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</si>
  <si>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</si>
  <si>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</si>
  <si>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</si>
  <si>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</si>
  <si>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</si>
  <si>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</si>
  <si>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</si>
  <si>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</si>
  <si>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</si>
  <si>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</si>
  <si>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</si>
  <si>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</si>
  <si>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</si>
  <si>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</si>
  <si>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</si>
  <si>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</si>
  <si>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</si>
  <si>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</si>
  <si>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</si>
  <si>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</si>
  <si>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</si>
  <si>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</si>
  <si>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</si>
  <si>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</si>
  <si>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</si>
  <si>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</si>
  <si>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</si>
  <si>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</si>
  <si>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</si>
  <si>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</si>
  <si>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</si>
  <si>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</si>
  <si>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</si>
  <si>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</si>
  <si>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</si>
  <si>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</si>
  <si>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</si>
  <si>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</si>
  <si>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</si>
  <si>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</si>
  <si>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</si>
  <si>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</si>
  <si>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</si>
  <si>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</si>
  <si>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</si>
  <si>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</si>
  <si>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</si>
  <si>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</si>
  <si>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</si>
  <si>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</si>
  <si>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</si>
  <si>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</si>
  <si>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</si>
  <si>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</si>
  <si>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</si>
  <si>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</si>
  <si>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</si>
  <si>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</si>
  <si>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</si>
  <si>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</si>
  <si>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</si>
  <si>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</si>
  <si>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</si>
  <si>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</si>
  <si>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</si>
  <si>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</si>
  <si>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</si>
  <si>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</si>
  <si>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</si>
  <si>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</si>
  <si>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</si>
  <si>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</si>
  <si>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</si>
  <si>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</si>
  <si>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</si>
  <si>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</si>
  <si>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</si>
  <si>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</si>
  <si>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</si>
  <si>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</si>
  <si>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</si>
  <si>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</si>
  <si>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</si>
  <si>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</si>
  <si>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</si>
  <si>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</si>
  <si>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</si>
  <si>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</si>
  <si>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</si>
  <si>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</si>
  <si>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</si>
  <si>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</si>
  <si>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</si>
  <si>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</si>
  <si>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</si>
  <si>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</si>
  <si>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</si>
  <si>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</si>
  <si>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</si>
  <si>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</si>
  <si>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</si>
  <si>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</si>
  <si>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</si>
  <si>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</si>
  <si>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</si>
  <si>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</si>
  <si>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</si>
  <si>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</si>
  <si>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</si>
  <si>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</si>
  <si>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</si>
  <si>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</si>
  <si>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</si>
  <si>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</si>
  <si>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</si>
  <si>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</si>
  <si>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</si>
  <si>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</si>
  <si>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</si>
  <si>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</si>
  <si>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</si>
  <si>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</si>
  <si>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</si>
  <si>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</si>
  <si>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</si>
  <si>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</si>
  <si>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</si>
  <si>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</si>
  <si>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</si>
  <si>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</si>
  <si>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</si>
  <si>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</si>
  <si>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</si>
  <si>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</si>
  <si>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</si>
  <si>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</si>
  <si>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</si>
  <si>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</si>
  <si>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</si>
  <si>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</si>
  <si>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</si>
  <si>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</si>
  <si>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</si>
  <si>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</si>
  <si>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</si>
  <si>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</si>
  <si>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</si>
  <si>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</si>
  <si>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</si>
  <si>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</si>
  <si>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</si>
  <si>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</si>
  <si>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</si>
  <si>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</si>
  <si>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</si>
  <si>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</si>
  <si>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</si>
  <si>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</si>
  <si>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</si>
  <si>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</si>
  <si>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</si>
  <si>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</si>
  <si>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</si>
  <si>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</si>
  <si>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</si>
  <si>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</si>
  <si>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</si>
  <si>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</si>
  <si>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</si>
  <si>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</si>
  <si>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</si>
  <si>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</si>
  <si>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</si>
  <si>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</si>
  <si>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</si>
  <si>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</si>
  <si>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</si>
  <si>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</si>
  <si>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</si>
  <si>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</si>
  <si>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</si>
  <si>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</si>
  <si>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</si>
  <si>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</si>
  <si>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</si>
  <si>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</si>
  <si>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</si>
  <si>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</si>
  <si>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</si>
  <si>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</si>
  <si>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</si>
  <si>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</si>
  <si>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</si>
  <si>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</si>
  <si>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</si>
  <si>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</si>
  <si>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</si>
  <si>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</si>
  <si>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</si>
  <si>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</si>
  <si>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</si>
  <si>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</si>
  <si>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</si>
  <si>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</si>
  <si>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</si>
  <si>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</si>
  <si>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</si>
  <si>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</si>
  <si>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</si>
  <si>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</si>
  <si>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</si>
  <si>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</si>
  <si>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</si>
  <si>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</si>
  <si>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</si>
  <si>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</si>
  <si>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</si>
  <si>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</si>
  <si>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</si>
  <si>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</si>
  <si>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</si>
  <si>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</si>
  <si>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</si>
  <si>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</si>
  <si>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</si>
  <si>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</si>
  <si>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</si>
  <si>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</si>
  <si>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</si>
  <si>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</si>
  <si>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</si>
  <si>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</si>
  <si>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</si>
  <si>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</si>
  <si>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</si>
  <si>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</si>
  <si>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</si>
  <si>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</si>
  <si>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</si>
  <si>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</si>
  <si>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</si>
  <si>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</si>
  <si>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</si>
  <si>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</si>
  <si>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</si>
  <si>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</si>
  <si>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</si>
  <si>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</si>
  <si>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</si>
  <si>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</si>
  <si>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</si>
  <si>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</si>
  <si>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</si>
  <si>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</si>
  <si>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</si>
  <si>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</si>
  <si>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</si>
  <si>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</si>
  <si>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</si>
  <si>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</si>
  <si>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</si>
  <si>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</si>
  <si>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</si>
  <si>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</si>
  <si>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</si>
  <si>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</si>
  <si>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</si>
  <si>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</si>
  <si>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</si>
  <si>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</si>
  <si>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</si>
  <si>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</si>
  <si>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</si>
  <si>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</si>
  <si>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</si>
  <si>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</si>
  <si>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</si>
  <si>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</si>
  <si>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</si>
  <si>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</si>
  <si>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</si>
  <si>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</si>
  <si>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</si>
  <si>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</si>
  <si>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</si>
  <si>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</si>
  <si>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</si>
  <si>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</si>
  <si>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</si>
  <si>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</si>
  <si>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</si>
  <si>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</si>
  <si>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</si>
  <si>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</si>
  <si>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</si>
  <si>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</si>
  <si>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</si>
  <si>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</si>
  <si>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</si>
  <si>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</si>
  <si>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</si>
  <si>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</si>
  <si>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</si>
  <si>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</si>
  <si>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</si>
  <si>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</si>
  <si>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</si>
  <si>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</si>
  <si>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</si>
  <si>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</si>
  <si>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</si>
  <si>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</si>
  <si>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</si>
  <si>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</si>
  <si>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</si>
  <si>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</si>
  <si>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</si>
  <si>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</si>
  <si>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</si>
  <si>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</si>
  <si>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</si>
  <si>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</si>
  <si>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</si>
  <si>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</si>
  <si>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</si>
  <si>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</si>
  <si>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</si>
  <si>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</si>
  <si>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</si>
  <si>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</si>
  <si>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</si>
  <si>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</si>
  <si>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</si>
  <si>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</si>
  <si>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</si>
  <si>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</si>
  <si>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</si>
  <si>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</si>
  <si>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</si>
  <si>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</si>
  <si>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</si>
  <si>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</si>
  <si>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</si>
  <si>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</si>
  <si>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</si>
  <si>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</si>
  <si>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</si>
  <si>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</si>
  <si>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</si>
  <si>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</si>
  <si>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</si>
  <si>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</si>
  <si>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</si>
  <si>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</si>
  <si>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</si>
  <si>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</si>
  <si>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</si>
  <si>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</si>
  <si>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</si>
  <si>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</si>
  <si>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</si>
  <si>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</si>
  <si>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</si>
  <si>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</si>
  <si>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</si>
  <si>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</si>
  <si>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</si>
  <si>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</si>
  <si>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</si>
  <si>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</si>
  <si>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</si>
  <si>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</si>
  <si>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</si>
  <si>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</si>
  <si>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</si>
  <si>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</si>
  <si>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</si>
  <si>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</si>
  <si>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</si>
  <si>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</si>
  <si>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</si>
  <si>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</si>
  <si>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</si>
  <si>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</si>
  <si>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</si>
  <si>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</si>
  <si>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</si>
  <si>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</si>
  <si>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</si>
  <si>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</si>
  <si>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</si>
  <si>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</si>
  <si>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</si>
  <si>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</si>
  <si>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</si>
  <si>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</si>
  <si>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</si>
  <si>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</si>
  <si>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</si>
  <si>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</si>
  <si>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</si>
  <si>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</si>
  <si>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</si>
  <si>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</si>
  <si>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</si>
  <si>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</si>
  <si>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</si>
  <si>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</si>
  <si>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</si>
  <si>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</si>
  <si>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</si>
  <si>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</si>
  <si>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</si>
  <si>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</si>
  <si>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</si>
  <si>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</si>
  <si>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</si>
  <si>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</si>
  <si>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</si>
  <si>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</si>
  <si>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</si>
  <si>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</si>
  <si>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</si>
  <si>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</si>
  <si>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</si>
  <si>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</si>
  <si>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</si>
  <si>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</si>
  <si>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</si>
  <si>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</si>
  <si>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</si>
  <si>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</si>
  <si>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</si>
  <si>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</si>
  <si>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</si>
  <si>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</si>
  <si>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</si>
  <si>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</si>
  <si>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</si>
  <si>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</si>
  <si>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</si>
  <si>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</si>
  <si>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</si>
  <si>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</si>
  <si>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</si>
  <si>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</si>
  <si>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</si>
  <si>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</si>
  <si>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</si>
  <si>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</si>
  <si>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</si>
  <si>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</si>
  <si>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</si>
  <si>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</si>
  <si>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</si>
  <si>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</si>
  <si>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</si>
  <si>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</si>
  <si>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</si>
  <si>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</si>
  <si>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</si>
  <si>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</si>
  <si>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</si>
  <si>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</si>
  <si>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</si>
  <si>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</si>
  <si>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</si>
  <si>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</si>
  <si>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</si>
  <si>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</si>
  <si>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</si>
  <si>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</si>
  <si>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</si>
  <si>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</si>
  <si>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</si>
  <si>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</si>
  <si>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</si>
  <si>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</si>
  <si>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</si>
  <si>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</si>
  <si>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</si>
  <si>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</si>
  <si>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</si>
  <si>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</si>
  <si>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</si>
  <si>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</si>
  <si>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</si>
  <si>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</si>
  <si>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</si>
  <si>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</si>
  <si>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</si>
  <si>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</si>
  <si>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</si>
  <si>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</si>
  <si>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</si>
  <si>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</si>
  <si>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</si>
  <si>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</si>
  <si>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</si>
  <si>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</si>
  <si>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</si>
  <si>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</si>
  <si>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</si>
  <si>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</si>
  <si>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</si>
  <si>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</si>
  <si>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</si>
  <si>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</si>
  <si>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</si>
  <si>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</si>
  <si>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</si>
  <si>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</si>
  <si>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</si>
  <si>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</si>
  <si>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</si>
  <si>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</si>
  <si>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</si>
  <si>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</si>
  <si>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</si>
  <si>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</si>
  <si>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</si>
  <si>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</si>
  <si>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</si>
  <si>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</si>
  <si>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</si>
  <si>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</si>
  <si>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</si>
  <si>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</si>
  <si>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</si>
  <si>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</si>
  <si>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</si>
  <si>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</si>
  <si>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</si>
  <si>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</si>
  <si>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</si>
  <si>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</si>
  <si>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</si>
  <si>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</si>
  <si>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</si>
  <si>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</si>
  <si>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</si>
  <si>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</si>
  <si>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</si>
  <si>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</si>
  <si>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</si>
  <si>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</si>
  <si>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</si>
  <si>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</si>
  <si>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</si>
  <si>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</si>
  <si>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</si>
  <si>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</si>
  <si>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</si>
  <si>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</si>
  <si>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</si>
  <si>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</si>
  <si>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</si>
  <si>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</si>
  <si>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</si>
  <si>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</si>
  <si>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</si>
  <si>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</si>
  <si>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</si>
  <si>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</si>
  <si>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</si>
  <si>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</si>
  <si>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</si>
  <si>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</si>
  <si>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</si>
  <si>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</si>
  <si>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</si>
  <si>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</si>
  <si>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</si>
  <si>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</si>
  <si>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</si>
  <si>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</si>
  <si>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</si>
  <si>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</si>
  <si>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</si>
  <si>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</si>
  <si>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</si>
  <si>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</si>
  <si>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</si>
  <si>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</si>
  <si>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</si>
  <si>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</si>
  <si>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</si>
  <si>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</si>
  <si>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</si>
  <si>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</si>
  <si>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</si>
  <si>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</si>
  <si>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</si>
  <si>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</si>
  <si>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</si>
  <si>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</si>
  <si>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</si>
  <si>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</si>
  <si>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</si>
  <si>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</si>
  <si>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</si>
  <si>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</si>
  <si>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</si>
  <si>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</si>
  <si>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</si>
  <si>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</si>
  <si>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</si>
  <si>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</si>
  <si>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</si>
  <si>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</si>
  <si>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</si>
  <si>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</si>
  <si>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</si>
  <si>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</si>
  <si>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</si>
  <si>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</si>
  <si>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</si>
  <si>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</si>
  <si>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</si>
  <si>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</si>
  <si>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</si>
  <si>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</si>
  <si>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</si>
  <si>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</si>
  <si>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</si>
  <si>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</si>
  <si>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</si>
  <si>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</si>
  <si>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</si>
  <si>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</si>
  <si>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</si>
  <si>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</si>
  <si>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</si>
  <si>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</si>
  <si>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</si>
  <si>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</si>
  <si>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</si>
  <si>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</si>
  <si>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</si>
  <si>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</si>
  <si>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</si>
  <si>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</si>
  <si>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</si>
  <si>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</si>
  <si>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</si>
  <si>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</si>
  <si>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</si>
  <si>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</si>
  <si>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</si>
  <si>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</si>
  <si>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</si>
  <si>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</si>
  <si>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</si>
  <si>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</si>
  <si>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</si>
  <si>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</si>
  <si>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</si>
  <si>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</si>
  <si>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</si>
  <si>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</si>
  <si>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</si>
  <si>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</si>
  <si>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</si>
  <si>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</si>
  <si>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</si>
  <si>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</si>
  <si>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</si>
  <si>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</si>
  <si>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</si>
  <si>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</si>
  <si>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</si>
  <si>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</si>
  <si>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</si>
  <si>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</si>
  <si>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</si>
  <si>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</si>
  <si>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</si>
  <si>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</si>
  <si>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</si>
  <si>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</si>
  <si>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</si>
  <si>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</si>
  <si>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</si>
  <si>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</si>
  <si>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</si>
  <si>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</si>
  <si>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</si>
  <si>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</si>
  <si>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</si>
  <si>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</si>
  <si>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</si>
  <si>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</si>
  <si>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</si>
  <si>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</si>
  <si>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</si>
  <si>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</si>
  <si>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</si>
  <si>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</si>
  <si>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</si>
  <si>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</si>
  <si>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</si>
  <si>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</si>
  <si>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</si>
  <si>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</si>
  <si>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</si>
  <si>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</si>
  <si>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</si>
  <si>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</si>
  <si>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</si>
  <si>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</si>
  <si>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</si>
  <si>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</si>
  <si>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</si>
  <si>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</si>
  <si>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</si>
  <si>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</si>
  <si>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</si>
  <si>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</si>
  <si>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</si>
  <si>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</si>
  <si>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</si>
  <si>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</si>
  <si>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</si>
  <si>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</si>
  <si>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</si>
  <si>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</si>
  <si>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</si>
  <si>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</si>
  <si>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</si>
  <si>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</si>
  <si>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</si>
  <si>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</si>
  <si>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</si>
  <si>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</si>
  <si>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</si>
  <si>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</si>
  <si>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</si>
  <si>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</si>
  <si>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</si>
  <si>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</si>
  <si>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</si>
  <si>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</si>
  <si>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</si>
  <si>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</si>
  <si>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</si>
  <si>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</si>
  <si>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</si>
  <si>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</si>
  <si>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</si>
  <si>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</si>
  <si>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</si>
  <si>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</si>
  <si>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</si>
  <si>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</si>
  <si>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</si>
  <si>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</si>
  <si>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</si>
  <si>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</si>
  <si>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</si>
  <si>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</si>
  <si>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</si>
  <si>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</si>
  <si>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</si>
  <si>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</si>
  <si>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</si>
  <si>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</si>
  <si>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</si>
  <si>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</si>
  <si>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</si>
  <si>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</si>
  <si>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</si>
  <si>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</si>
  <si>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</si>
  <si>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</si>
  <si>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</si>
  <si>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</si>
  <si>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</si>
  <si>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</si>
  <si>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</si>
  <si>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</si>
  <si>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</si>
  <si>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</si>
  <si>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</si>
  <si>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</si>
  <si>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</si>
  <si>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</si>
  <si>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</si>
  <si>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</si>
  <si>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</si>
  <si>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</si>
  <si>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</si>
  <si>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</si>
  <si>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</si>
  <si>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</si>
  <si>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</si>
  <si>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</si>
  <si>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</si>
  <si>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</si>
  <si>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</si>
  <si>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</si>
  <si>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</si>
  <si>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</si>
  <si>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</si>
  <si>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</si>
  <si>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</si>
  <si>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</si>
  <si>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</si>
  <si>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</si>
  <si>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</si>
  <si>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</si>
  <si>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</si>
  <si>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</si>
  <si>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</si>
  <si>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</si>
  <si>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</si>
  <si>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</si>
  <si>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</si>
  <si>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</si>
  <si>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</si>
  <si>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</si>
  <si>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</si>
  <si>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</si>
  <si>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</si>
  <si>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</si>
  <si>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</si>
  <si>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</si>
  <si>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</si>
  <si>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</si>
  <si>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</si>
  <si>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</si>
  <si>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</si>
  <si>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</si>
  <si>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</si>
  <si>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</si>
  <si>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</si>
  <si>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</si>
  <si>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</si>
  <si>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</si>
  <si>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</si>
  <si>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</si>
  <si>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</si>
  <si>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</si>
  <si>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</si>
  <si>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</si>
  <si>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</si>
  <si>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</si>
  <si>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</si>
  <si>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</si>
  <si>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</si>
  <si>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</si>
  <si>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</si>
  <si>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</si>
  <si>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</si>
  <si>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</si>
  <si>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</si>
  <si>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</si>
  <si>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</si>
  <si>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</si>
  <si>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</si>
  <si>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</si>
  <si>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</si>
  <si>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</si>
  <si>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</si>
  <si>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</si>
  <si>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</si>
  <si>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</si>
  <si>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</si>
  <si>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</si>
  <si>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</si>
  <si>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</si>
  <si>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</si>
  <si>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</si>
  <si>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</si>
  <si>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</si>
  <si>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</si>
  <si>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</si>
  <si>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</si>
  <si>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</si>
  <si>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</si>
  <si>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</si>
  <si>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</si>
  <si>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</si>
  <si>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</si>
  <si>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</si>
  <si>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</si>
  <si>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</si>
  <si>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</si>
  <si>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</si>
  <si>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</si>
  <si>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</si>
  <si>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</si>
  <si>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</si>
  <si>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</si>
  <si>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</si>
  <si>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</si>
  <si>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</si>
  <si>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</si>
  <si>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</si>
  <si>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</si>
  <si>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</si>
  <si>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</si>
  <si>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</si>
  <si>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</si>
  <si>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</si>
  <si>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</si>
  <si>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</si>
  <si>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</si>
  <si>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</si>
  <si>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</si>
  <si>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</si>
  <si>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</si>
  <si>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</si>
  <si>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</si>
  <si>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</si>
  <si>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</si>
  <si>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</si>
  <si>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</si>
  <si>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</si>
  <si>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</si>
  <si>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</si>
  <si>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</si>
  <si>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</si>
  <si>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</si>
  <si>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</si>
  <si>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</si>
  <si>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</si>
  <si>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</si>
  <si>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</si>
  <si>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</si>
  <si>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</si>
  <si>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</si>
  <si>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</si>
  <si>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</si>
  <si>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</si>
  <si>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</si>
  <si>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</si>
  <si>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</si>
  <si>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</si>
  <si>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</si>
  <si>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</si>
  <si>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</si>
  <si>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</si>
  <si>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</si>
  <si>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</si>
  <si>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</si>
  <si>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</si>
  <si>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</si>
  <si>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</si>
  <si>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</si>
  <si>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</si>
  <si>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</si>
  <si>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</si>
  <si>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</si>
  <si>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</si>
  <si>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</si>
  <si>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</si>
  <si>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</si>
  <si>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</si>
  <si>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</si>
  <si>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</si>
  <si>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</si>
  <si>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</si>
  <si>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</si>
  <si>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</si>
  <si>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</si>
  <si>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</si>
  <si>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</si>
  <si>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</si>
  <si>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</si>
  <si>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</si>
  <si>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</si>
  <si>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</si>
  <si>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</si>
  <si>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</si>
  <si>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</si>
  <si>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</si>
  <si>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</si>
  <si>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</si>
  <si>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</si>
  <si>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</si>
  <si>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</si>
  <si>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</si>
  <si>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</si>
  <si>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</si>
  <si>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</si>
  <si>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</si>
  <si>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</si>
  <si>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</si>
  <si>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</si>
  <si>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</si>
  <si>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</si>
  <si>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</si>
  <si>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</si>
  <si>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</si>
  <si>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</si>
  <si>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</si>
  <si>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</si>
  <si>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</si>
  <si>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</si>
  <si>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</si>
  <si>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</si>
  <si>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</si>
  <si>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</si>
  <si>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</si>
  <si>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</si>
  <si>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</si>
  <si>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</si>
  <si>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</si>
  <si>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</si>
  <si>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</si>
  <si>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</si>
  <si>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</si>
  <si>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</si>
  <si>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</si>
  <si>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</si>
  <si>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</si>
  <si>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</si>
  <si>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</si>
  <si>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</si>
  <si>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</si>
  <si>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</si>
  <si>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</si>
  <si>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</si>
  <si>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</si>
  <si>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</si>
  <si>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</si>
  <si>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</si>
  <si>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</si>
  <si>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</si>
  <si>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</si>
  <si>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</si>
  <si>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</si>
  <si>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</si>
  <si>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</si>
  <si>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</si>
  <si>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</si>
  <si>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</si>
  <si>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</si>
  <si>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</si>
  <si>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</si>
  <si>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</si>
  <si>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</si>
  <si>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</si>
  <si>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</si>
  <si>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</si>
  <si>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</si>
  <si>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</si>
  <si>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</si>
  <si>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</si>
  <si>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</si>
  <si>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</si>
  <si>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</si>
  <si>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</si>
  <si>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</si>
  <si>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</si>
  <si>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</si>
  <si>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</si>
  <si>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</si>
  <si>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</si>
  <si>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</si>
  <si>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</si>
  <si>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</si>
  <si>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</si>
  <si>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</si>
  <si>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</si>
  <si>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</si>
  <si>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</si>
  <si>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</si>
  <si>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</si>
  <si>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</si>
  <si>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</si>
  <si>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</si>
  <si>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</si>
  <si>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</si>
  <si>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</si>
  <si>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</si>
  <si>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</si>
  <si>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</si>
  <si>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</si>
  <si>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</si>
  <si>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</si>
  <si>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</si>
  <si>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</si>
  <si>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</si>
  <si>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</si>
  <si>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</si>
  <si>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</si>
  <si>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</si>
  <si>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</si>
  <si>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</si>
  <si>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</si>
  <si>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</si>
  <si>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</si>
  <si>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</si>
  <si>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</si>
  <si>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</si>
  <si>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</si>
  <si>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</si>
  <si>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</si>
  <si>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</si>
  <si>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</si>
  <si>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</si>
  <si>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</si>
  <si>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</si>
  <si>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</si>
  <si>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</si>
  <si>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</si>
  <si>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</si>
  <si>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</si>
  <si>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</si>
  <si>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</si>
  <si>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</si>
  <si>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</si>
  <si>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</si>
  <si>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</si>
  <si>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</si>
  <si>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</si>
  <si>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</si>
  <si>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</si>
  <si>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</si>
  <si>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</si>
  <si>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</si>
  <si>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</si>
  <si>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</si>
  <si>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</si>
  <si>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</si>
  <si>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</si>
  <si>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</si>
  <si>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</si>
  <si>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</si>
  <si>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</si>
  <si>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</si>
  <si>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</si>
  <si>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</si>
  <si>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</si>
  <si>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</si>
  <si>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</si>
  <si>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</si>
  <si>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</si>
  <si>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</si>
  <si>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</si>
  <si>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</si>
  <si>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</si>
  <si>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</si>
  <si>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</si>
  <si>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</si>
  <si>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</si>
  <si>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</si>
  <si>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</si>
  <si>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</si>
  <si>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</si>
  <si>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</si>
  <si>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</si>
  <si>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</si>
  <si>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</si>
  <si>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</si>
  <si>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</si>
  <si>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</si>
  <si>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</si>
  <si>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</si>
  <si>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</si>
  <si>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</si>
  <si>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</si>
  <si>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</si>
  <si>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</si>
  <si>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</si>
  <si>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</si>
  <si>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</si>
  <si>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</si>
  <si>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</si>
  <si>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</si>
  <si>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</si>
  <si>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</si>
  <si>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</si>
  <si>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</si>
  <si>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</si>
  <si>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</si>
  <si>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</si>
  <si>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</si>
  <si>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</si>
  <si>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</si>
  <si>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</si>
  <si>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</si>
  <si>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</si>
  <si>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</si>
  <si>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</si>
  <si>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</si>
  <si>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</si>
  <si>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</si>
  <si>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</si>
  <si>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</si>
  <si>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</si>
  <si>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</si>
  <si>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</si>
  <si>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</si>
  <si>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</si>
  <si>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</si>
  <si>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</si>
  <si>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</si>
  <si>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</si>
  <si>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</si>
  <si>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</si>
  <si>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</si>
  <si>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</si>
  <si>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</si>
  <si>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</si>
  <si>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</si>
  <si>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</si>
  <si>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</si>
  <si>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</si>
  <si>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</si>
  <si>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</si>
  <si>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</si>
  <si>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</si>
  <si>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</si>
  <si>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</si>
  <si>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</si>
  <si>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</si>
  <si>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</si>
  <si>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</si>
  <si>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</si>
  <si>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</si>
  <si>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</si>
  <si>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</si>
  <si>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</si>
  <si>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</si>
  <si>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</si>
  <si>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</si>
  <si>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</si>
  <si>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</si>
  <si>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</si>
  <si>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</si>
  <si>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</si>
  <si>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</si>
  <si>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</si>
  <si>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</si>
  <si>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</si>
  <si>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</si>
  <si>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</si>
  <si>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</si>
  <si>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</si>
  <si>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</si>
  <si>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</si>
  <si>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</si>
  <si>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</si>
  <si>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</si>
  <si>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</si>
  <si>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</si>
  <si>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</si>
  <si>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</si>
  <si>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</si>
  <si>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</si>
  <si>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</si>
  <si>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</si>
  <si>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</si>
  <si>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</si>
  <si>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</si>
  <si>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</si>
  <si>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</si>
  <si>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</si>
  <si>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</si>
  <si>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</si>
  <si>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</si>
  <si>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</si>
  <si>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</si>
  <si>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</si>
  <si>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</si>
  <si>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</si>
  <si>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</si>
  <si>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</si>
  <si>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</si>
  <si>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</si>
  <si>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</si>
  <si>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</si>
  <si>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</si>
  <si>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</si>
  <si>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</si>
  <si>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</si>
  <si>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</si>
  <si>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</si>
  <si>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</si>
  <si>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</si>
  <si>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</si>
  <si>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</si>
  <si>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</si>
  <si>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</si>
  <si>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</si>
  <si>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</si>
  <si>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</si>
  <si>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</si>
  <si>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</si>
  <si>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</si>
  <si>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</si>
  <si>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</si>
  <si>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</si>
  <si>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</si>
  <si>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</si>
  <si>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</si>
  <si>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</si>
  <si>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</si>
  <si>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</si>
  <si>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</si>
  <si>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</si>
  <si>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</si>
  <si>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</si>
  <si>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</si>
  <si>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</si>
  <si>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</si>
  <si>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</si>
  <si>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</si>
  <si>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</si>
  <si>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</si>
  <si>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</si>
  <si>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</si>
  <si>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</si>
  <si>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</si>
  <si>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</si>
  <si>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</si>
  <si>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</si>
  <si>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</si>
  <si>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</si>
  <si>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</si>
  <si>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</si>
  <si>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</si>
  <si>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</si>
  <si>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</si>
  <si>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</si>
  <si>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</si>
  <si>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</si>
  <si>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</si>
  <si>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</si>
  <si>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</si>
  <si>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</si>
  <si>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</si>
  <si>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</si>
  <si>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</si>
  <si>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</si>
  <si>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</si>
  <si>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</si>
  <si>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</si>
  <si>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</si>
  <si>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</si>
  <si>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</si>
  <si>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</si>
  <si>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</si>
  <si>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</si>
  <si>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</si>
  <si>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</si>
  <si>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</si>
  <si>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</si>
  <si>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</si>
  <si>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</si>
  <si>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</si>
  <si>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</si>
  <si>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</si>
  <si>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</si>
  <si>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</si>
  <si>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</si>
  <si>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</si>
  <si>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</si>
  <si>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</si>
  <si>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</si>
  <si>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</si>
  <si>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</si>
  <si>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</si>
  <si>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</si>
  <si>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</si>
  <si>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</si>
  <si>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</si>
  <si>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</si>
  <si>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</si>
  <si>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</si>
  <si>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</si>
  <si>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</si>
  <si>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</si>
  <si>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</si>
  <si>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</si>
  <si>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</si>
  <si>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</si>
  <si>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</si>
  <si>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</si>
  <si>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</si>
  <si>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</si>
  <si>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</si>
  <si>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</si>
  <si>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</si>
  <si>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</si>
  <si>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</si>
  <si>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</si>
  <si>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</si>
  <si>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</si>
  <si>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</si>
  <si>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</si>
  <si>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</si>
  <si>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</si>
  <si>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</si>
  <si>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</si>
  <si>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</si>
  <si>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</si>
  <si>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</si>
  <si>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</si>
  <si>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</si>
  <si>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</si>
  <si>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</si>
  <si>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</si>
  <si>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</si>
  <si>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</si>
  <si>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</si>
  <si>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</si>
  <si>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</si>
  <si>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</si>
  <si>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</si>
  <si>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</si>
  <si>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</si>
  <si>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</si>
  <si>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</si>
  <si>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</si>
  <si>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</si>
  <si>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</si>
  <si>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</si>
  <si>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</si>
  <si>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</si>
  <si>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</si>
  <si>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</si>
  <si>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</si>
  <si>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</si>
  <si>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</si>
  <si>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</si>
  <si>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</si>
  <si>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</si>
  <si>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</si>
  <si>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</si>
  <si>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</si>
  <si>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</si>
  <si>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</si>
  <si>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</si>
  <si>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</si>
  <si>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</si>
  <si>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</si>
  <si>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</si>
  <si>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</si>
  <si>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</si>
  <si>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</si>
  <si>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</si>
  <si>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</si>
  <si>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</si>
  <si>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</si>
  <si>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</si>
  <si>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</si>
  <si>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</si>
  <si>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</si>
  <si>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</si>
  <si>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</si>
  <si>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</si>
  <si>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</si>
  <si>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</si>
  <si>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</si>
  <si>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</si>
  <si>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</si>
  <si>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</si>
  <si>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</si>
  <si>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</si>
  <si>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</si>
  <si>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</si>
  <si>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</si>
  <si>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</si>
  <si>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</si>
  <si>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</si>
  <si>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</si>
  <si>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</si>
  <si>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</si>
  <si>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</si>
  <si>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</si>
  <si>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</si>
  <si>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</si>
  <si>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</si>
  <si>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</si>
  <si>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</si>
  <si>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</si>
  <si>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</si>
  <si>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</si>
  <si>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</si>
  <si>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</si>
  <si>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</si>
  <si>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</si>
  <si>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</si>
  <si>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</si>
  <si>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</si>
  <si>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</si>
  <si>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</si>
  <si>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</si>
  <si>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</si>
  <si>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</si>
  <si>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</si>
  <si>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</si>
  <si>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</si>
  <si>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</si>
  <si>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</si>
  <si>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</si>
  <si>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</si>
  <si>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</si>
  <si>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</si>
  <si>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</si>
  <si>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</si>
  <si>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</si>
  <si>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</si>
  <si>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</si>
  <si>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</si>
  <si>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</si>
  <si>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</si>
  <si>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</si>
  <si>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</si>
  <si>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</si>
  <si>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</si>
  <si>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</si>
  <si>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</si>
  <si>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</si>
  <si>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</si>
  <si>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</si>
  <si>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</si>
  <si>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</si>
  <si>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</si>
  <si>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</si>
  <si>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</si>
  <si>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</si>
  <si>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</si>
  <si>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</si>
  <si>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</si>
  <si>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</si>
  <si>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</si>
  <si>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</si>
  <si>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</si>
  <si>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</si>
  <si>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</si>
  <si>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</si>
  <si>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</si>
  <si>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</si>
  <si>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</si>
  <si>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</si>
  <si>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</si>
  <si>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</si>
  <si>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</si>
  <si>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</si>
  <si>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</si>
  <si>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</si>
  <si>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</si>
  <si>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</si>
  <si>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</si>
  <si>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</si>
  <si>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</si>
  <si>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</si>
  <si>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</si>
  <si>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</si>
  <si>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</si>
  <si>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</si>
  <si>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</si>
  <si>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</si>
  <si>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</si>
  <si>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</si>
  <si>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</si>
  <si>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</si>
  <si>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</si>
  <si>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</si>
  <si>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</si>
  <si>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</si>
  <si>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</si>
  <si>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</si>
  <si>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</si>
  <si>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</si>
  <si>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</si>
  <si>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</si>
  <si>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</si>
  <si>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</si>
  <si>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</si>
  <si>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</si>
  <si>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</si>
  <si>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</si>
  <si>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</si>
  <si>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</si>
  <si>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</si>
  <si>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</si>
  <si>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</si>
  <si>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</si>
  <si>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</si>
  <si>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</si>
  <si>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</si>
  <si>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</si>
  <si>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</si>
  <si>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</si>
  <si>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</si>
  <si>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</si>
  <si>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</si>
  <si>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</si>
  <si>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</si>
  <si>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</si>
  <si>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</si>
  <si>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</si>
  <si>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</si>
  <si>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</si>
  <si>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</si>
  <si>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</si>
  <si>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</si>
  <si>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</si>
  <si>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</si>
  <si>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</si>
  <si>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</si>
  <si>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</si>
  <si>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</si>
  <si>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</si>
  <si>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</si>
  <si>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</si>
  <si>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</si>
  <si>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</si>
  <si>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</si>
  <si>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</si>
  <si>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</si>
  <si>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</si>
  <si>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</si>
  <si>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</si>
  <si>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</si>
  <si>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</si>
  <si>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</si>
  <si>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</si>
  <si>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</si>
  <si>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</si>
  <si>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</si>
  <si>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</si>
  <si>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</si>
  <si>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</si>
  <si>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</si>
  <si>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</si>
  <si>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</si>
  <si>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</si>
  <si>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</si>
  <si>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</si>
  <si>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</si>
  <si>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</si>
  <si>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</si>
  <si>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</si>
  <si>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</si>
  <si>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</si>
  <si>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</si>
  <si>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</si>
  <si>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</si>
  <si>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</si>
  <si>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</si>
  <si>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</si>
  <si>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</si>
  <si>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</si>
  <si>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</si>
  <si>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</si>
  <si>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</si>
  <si>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</si>
  <si>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</si>
  <si>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</si>
  <si>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</si>
  <si>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</si>
  <si>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</si>
  <si>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</si>
  <si>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</si>
  <si>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</si>
  <si>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</si>
  <si>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</si>
  <si>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</si>
  <si>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</si>
  <si>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</si>
  <si>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</si>
  <si>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</si>
  <si>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</si>
  <si>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</si>
  <si>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</si>
  <si>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</si>
  <si>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</si>
  <si>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</si>
  <si>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</si>
  <si>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</si>
  <si>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</si>
  <si>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</si>
  <si>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</si>
  <si>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</si>
  <si>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</si>
  <si>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</si>
  <si>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</si>
  <si>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</si>
  <si>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</si>
  <si>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</si>
  <si>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</si>
  <si>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</si>
  <si>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</si>
  <si>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</si>
  <si>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</si>
  <si>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</si>
  <si>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</si>
  <si>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</si>
  <si>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</si>
  <si>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</si>
  <si>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</si>
  <si>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</si>
  <si>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</si>
  <si>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</si>
  <si>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</si>
  <si>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</si>
  <si>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</si>
  <si>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</si>
  <si>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</si>
  <si>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</si>
  <si>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</si>
  <si>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</si>
  <si>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</si>
  <si>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</si>
  <si>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</si>
  <si>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</si>
  <si>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</si>
  <si>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</si>
  <si>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</si>
  <si>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</si>
  <si>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</si>
  <si>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</si>
  <si>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</si>
  <si>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</si>
  <si>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</si>
  <si>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</si>
  <si>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</si>
  <si>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</si>
  <si>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</si>
  <si>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</si>
  <si>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</si>
  <si>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</si>
  <si>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</si>
  <si>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</si>
  <si>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</si>
  <si>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</si>
  <si>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</si>
  <si>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</si>
  <si>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</si>
  <si>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</si>
  <si>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</si>
  <si>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</si>
  <si>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</si>
  <si>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</si>
  <si>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</si>
  <si>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</si>
  <si>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</si>
  <si>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</si>
  <si>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</si>
  <si>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</si>
  <si>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</si>
  <si>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</si>
  <si>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</si>
  <si>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</si>
  <si>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</si>
  <si>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</si>
  <si>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</si>
  <si>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</si>
  <si>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</si>
  <si>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</si>
  <si>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</si>
  <si>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</si>
  <si>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</si>
  <si>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</si>
  <si>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</si>
  <si>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</si>
  <si>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</si>
  <si>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</si>
  <si>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</si>
  <si>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</si>
  <si>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</si>
  <si>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</si>
  <si>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</si>
  <si>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</si>
  <si>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</si>
  <si>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</si>
  <si>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</si>
  <si>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</si>
  <si>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</si>
  <si>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</si>
  <si>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</si>
  <si>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</si>
  <si>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</si>
  <si>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</si>
  <si>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</si>
  <si>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</si>
  <si>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</si>
  <si>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</si>
  <si>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</si>
  <si>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</si>
  <si>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</si>
  <si>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</si>
  <si>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</si>
  <si>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</si>
  <si>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</si>
  <si>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</si>
  <si>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</si>
  <si>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</si>
  <si>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</si>
  <si>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</si>
  <si>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</si>
  <si>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</si>
  <si>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</si>
  <si>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</si>
  <si>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</si>
  <si>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</si>
  <si>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</si>
  <si>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</si>
  <si>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</si>
  <si>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</si>
  <si>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</si>
  <si>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</si>
  <si>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</si>
  <si>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</si>
  <si>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</si>
  <si>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</si>
  <si>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</si>
  <si>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</si>
  <si>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</si>
  <si>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</si>
  <si>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</si>
  <si>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</si>
  <si>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</si>
  <si>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</si>
  <si>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</si>
  <si>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</si>
  <si>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</si>
  <si>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</si>
  <si>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</si>
  <si>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</si>
  <si>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</si>
  <si>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</si>
  <si>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</si>
  <si>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</si>
  <si>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</si>
  <si>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</si>
  <si>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</si>
  <si>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</si>
  <si>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</si>
  <si>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</si>
  <si>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</si>
  <si>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</si>
  <si>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</si>
  <si>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</si>
  <si>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</si>
  <si>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</si>
  <si>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</si>
  <si>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</si>
  <si>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</si>
  <si>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</si>
  <si>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</si>
  <si>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</si>
  <si>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</si>
  <si>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</si>
  <si>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</si>
  <si>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</si>
  <si>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</si>
  <si>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</si>
  <si>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</si>
  <si>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</si>
  <si>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</si>
  <si>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</si>
  <si>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</si>
  <si>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</si>
  <si>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</si>
  <si>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</si>
  <si>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</si>
  <si>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</si>
  <si>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</si>
  <si>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</si>
  <si>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</si>
  <si>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</si>
  <si>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</si>
  <si>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</si>
  <si>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</si>
  <si>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</si>
  <si>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</si>
  <si>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</si>
  <si>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</si>
  <si>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</si>
  <si>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</si>
  <si>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</si>
  <si>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</si>
  <si>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</si>
  <si>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</si>
  <si>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</si>
  <si>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</si>
  <si>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</si>
  <si>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</si>
  <si>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</si>
  <si>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</si>
  <si>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</si>
  <si>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</si>
  <si>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</si>
  <si>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</si>
  <si>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</si>
  <si>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</si>
  <si>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</si>
  <si>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</si>
  <si>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</si>
  <si>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</si>
  <si>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</si>
  <si>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</si>
  <si>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</si>
  <si>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</si>
  <si>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</si>
  <si>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</si>
  <si>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</si>
  <si>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</si>
  <si>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</si>
  <si>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</si>
  <si>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</si>
  <si>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</si>
  <si>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</si>
  <si>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</si>
  <si>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</si>
  <si>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</si>
  <si>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</si>
  <si>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</si>
  <si>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</si>
  <si>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</si>
  <si>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</si>
  <si>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</si>
  <si>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</si>
  <si>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</si>
  <si>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</si>
  <si>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</si>
  <si>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</si>
  <si>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</si>
  <si>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</si>
  <si>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</si>
  <si>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</si>
  <si>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</si>
  <si>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</si>
  <si>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</si>
  <si>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</si>
  <si>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</si>
  <si>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</si>
  <si>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</si>
  <si>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</si>
  <si>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</si>
  <si>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</si>
  <si>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</si>
  <si>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</si>
  <si>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</si>
  <si>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</si>
  <si>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</si>
  <si>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</si>
  <si>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</si>
  <si>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</si>
  <si>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</si>
  <si>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</si>
  <si>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</si>
  <si>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</si>
  <si>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</si>
  <si>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</si>
  <si>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</si>
  <si>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</si>
  <si>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</si>
  <si>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</si>
  <si>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</si>
  <si>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</si>
  <si>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</si>
  <si>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</si>
  <si>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</si>
  <si>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</si>
  <si>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</si>
  <si>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</si>
  <si>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</si>
  <si>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</si>
  <si>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</si>
  <si>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</si>
  <si>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</si>
  <si>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</si>
  <si>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</si>
  <si>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</si>
  <si>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</si>
  <si>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</si>
  <si>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</si>
  <si>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</si>
  <si>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</si>
  <si>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</si>
  <si>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</si>
  <si>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</si>
  <si>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</si>
  <si>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</si>
  <si>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</si>
  <si>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</si>
  <si>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</si>
  <si>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</si>
  <si>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</si>
  <si>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</si>
  <si>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</si>
  <si>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</si>
  <si>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</si>
  <si>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</si>
  <si>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</si>
  <si>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</si>
  <si>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</si>
  <si>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</si>
  <si>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</si>
  <si>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</si>
  <si>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</si>
  <si>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</si>
  <si>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</si>
  <si>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</si>
  <si>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</si>
  <si>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</si>
  <si>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</si>
  <si>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</si>
  <si>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</si>
  <si>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</si>
  <si>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</si>
  <si>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</si>
  <si>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</si>
  <si>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</si>
  <si>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</si>
  <si>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</si>
  <si>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</si>
  <si>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</si>
  <si>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</si>
  <si>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</si>
  <si>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</si>
  <si>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</si>
  <si>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</si>
  <si>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</si>
  <si>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</si>
  <si>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</si>
  <si>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</si>
  <si>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</si>
  <si>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</si>
  <si>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</si>
  <si>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</si>
  <si>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</si>
  <si>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</si>
  <si>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</si>
  <si>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</si>
  <si>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</si>
  <si>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</si>
  <si>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</si>
  <si>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</si>
  <si>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</si>
  <si>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</si>
  <si>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</si>
  <si>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</si>
  <si>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</si>
  <si>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</si>
  <si>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</si>
  <si>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</si>
  <si>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</si>
  <si>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</si>
  <si>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</si>
  <si>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</si>
  <si>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</si>
  <si>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</si>
  <si>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</si>
  <si>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</si>
  <si>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</si>
  <si>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</si>
  <si>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</si>
  <si>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</si>
  <si>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</si>
  <si>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</si>
  <si>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</si>
  <si>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</si>
  <si>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</si>
  <si>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</si>
  <si>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</si>
  <si>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</si>
  <si>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</si>
  <si>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</si>
  <si>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</si>
  <si>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</si>
  <si>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</si>
  <si>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</si>
  <si>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</si>
  <si>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</si>
  <si>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</si>
  <si>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</si>
  <si>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</si>
  <si>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</si>
  <si>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</si>
  <si>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</si>
  <si>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</si>
  <si>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</si>
  <si>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</si>
  <si>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</si>
  <si>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</si>
  <si>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</si>
  <si>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</si>
  <si>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</si>
  <si>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</si>
  <si>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</si>
  <si>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</si>
  <si>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</si>
  <si>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</si>
  <si>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</si>
  <si>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</si>
  <si>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</si>
  <si>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</si>
  <si>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</si>
  <si>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</si>
  <si>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</si>
  <si>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</si>
  <si>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</si>
  <si>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</si>
  <si>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</si>
  <si>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</si>
  <si>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</si>
  <si>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</si>
  <si>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</si>
  <si>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</si>
  <si>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</si>
  <si>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</si>
  <si>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</si>
  <si>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</si>
  <si>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</si>
  <si>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</si>
  <si>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</si>
  <si>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</si>
  <si>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</si>
  <si>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</si>
  <si>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</si>
  <si>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</si>
  <si>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</si>
  <si>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</si>
  <si>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</si>
  <si>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</si>
  <si>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</si>
  <si>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</si>
  <si>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</si>
  <si>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</si>
  <si>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</si>
  <si>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</si>
  <si>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</si>
  <si>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</si>
  <si>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</si>
  <si>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</si>
  <si>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</si>
  <si>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</si>
  <si>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</si>
  <si>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</si>
  <si>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</si>
  <si>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</si>
  <si>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</si>
  <si>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</si>
  <si>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</si>
  <si>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</si>
  <si>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</si>
  <si>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</si>
  <si>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</si>
  <si>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</si>
  <si>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</si>
  <si>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</si>
  <si>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</si>
  <si>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</si>
  <si>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</si>
  <si>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</si>
  <si>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</si>
  <si>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</si>
  <si>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</si>
  <si>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</si>
  <si>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</si>
  <si>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</si>
  <si>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</si>
  <si>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</si>
  <si>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</si>
  <si>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</si>
  <si>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</si>
  <si>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</si>
  <si>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</si>
  <si>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</si>
  <si>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</si>
  <si>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</si>
  <si>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</si>
  <si>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</si>
  <si>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</si>
  <si>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</si>
  <si>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</si>
  <si>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</si>
  <si>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</si>
  <si>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</si>
  <si>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</si>
  <si>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</si>
  <si>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</si>
  <si>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</si>
  <si>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</si>
  <si>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</si>
  <si>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</si>
  <si>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</si>
  <si>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</si>
  <si>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</si>
  <si>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</si>
  <si>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</si>
  <si>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</si>
  <si>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</si>
  <si>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</si>
  <si>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</si>
  <si>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</si>
  <si>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</si>
  <si>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</si>
  <si>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</si>
  <si>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</si>
  <si>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</si>
  <si>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</si>
  <si>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</si>
  <si>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</si>
  <si>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</si>
  <si>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</si>
  <si>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</si>
  <si>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</si>
  <si>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</si>
  <si>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</si>
  <si>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</si>
  <si>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</si>
  <si>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</si>
  <si>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</si>
  <si>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</si>
  <si>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</si>
  <si>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</si>
  <si>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</si>
  <si>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</si>
  <si>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</si>
  <si>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</si>
  <si>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</si>
  <si>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</si>
  <si>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</si>
  <si>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</si>
  <si>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</si>
  <si>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</si>
  <si>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</si>
  <si>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</si>
  <si>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</si>
  <si>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</si>
  <si>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</si>
  <si>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</si>
  <si>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</si>
  <si>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</si>
  <si>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</si>
  <si>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</si>
  <si>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</si>
  <si>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</si>
  <si>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</si>
  <si>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</si>
  <si>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</si>
  <si>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</si>
  <si>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</si>
  <si>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</si>
  <si>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</si>
  <si>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</si>
  <si>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</si>
  <si>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</si>
  <si>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</si>
  <si>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</si>
  <si>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</si>
  <si>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</si>
  <si>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</si>
  <si>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</si>
  <si>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</si>
  <si>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</si>
  <si>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</si>
  <si>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</si>
  <si>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</si>
  <si>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</si>
  <si>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</si>
  <si>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</si>
  <si>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</si>
  <si>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</si>
  <si>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</si>
  <si>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</si>
  <si>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</si>
  <si>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</si>
  <si>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</si>
  <si>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</si>
  <si>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</si>
  <si>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</si>
  <si>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</si>
  <si>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</si>
  <si>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</si>
  <si>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</si>
  <si>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</si>
  <si>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</si>
  <si>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</si>
  <si>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</si>
  <si>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</si>
  <si>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</si>
  <si>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</si>
  <si>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</si>
  <si>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</si>
  <si>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</si>
  <si>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</si>
  <si>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</si>
  <si>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</si>
  <si>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</si>
  <si>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</si>
  <si>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</si>
  <si>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</si>
  <si>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</si>
  <si>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</si>
  <si>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</si>
  <si>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</si>
  <si>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</si>
  <si>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</si>
  <si>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</si>
  <si>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</si>
  <si>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</si>
  <si>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</si>
  <si>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</si>
  <si>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</si>
  <si>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</si>
  <si>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</si>
  <si>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</si>
  <si>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</si>
  <si>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</si>
  <si>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</si>
  <si>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</si>
  <si>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</si>
  <si>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</si>
  <si>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</si>
  <si>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</si>
  <si>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</si>
  <si>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</si>
  <si>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</si>
  <si>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</si>
  <si>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</si>
  <si>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</si>
  <si>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</si>
  <si>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</si>
  <si>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</si>
  <si>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</si>
  <si>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</si>
  <si>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</si>
  <si>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</si>
  <si>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</si>
  <si>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</si>
  <si>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</si>
  <si>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</si>
  <si>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</si>
  <si>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</si>
  <si>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</si>
  <si>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</si>
  <si>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</si>
  <si>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</si>
  <si>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</si>
  <si>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</si>
  <si>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</si>
  <si>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</si>
  <si>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</si>
  <si>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</si>
  <si>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</si>
  <si>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</si>
  <si>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</si>
  <si>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</si>
  <si>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</si>
  <si>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</si>
  <si>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</si>
  <si>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</si>
  <si>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</si>
  <si>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</si>
  <si>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</si>
  <si>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</si>
  <si>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</si>
  <si>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</si>
  <si>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</si>
  <si>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</si>
  <si>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</si>
  <si>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</si>
  <si>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</si>
  <si>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</si>
  <si>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</si>
  <si>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</si>
  <si>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</si>
  <si>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</si>
  <si>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</si>
  <si>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</si>
  <si>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</si>
  <si>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</si>
  <si>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</si>
  <si>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</si>
  <si>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</si>
  <si>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</si>
  <si>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</si>
  <si>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</si>
  <si>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</si>
  <si>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</si>
  <si>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</si>
  <si>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</si>
  <si>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</si>
  <si>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</si>
  <si>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</si>
  <si>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</si>
  <si>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</si>
  <si>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</si>
  <si>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</si>
  <si>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</si>
  <si>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</si>
  <si>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</si>
  <si>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</si>
  <si>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</si>
  <si>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</si>
  <si>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</si>
  <si>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</si>
  <si>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</si>
  <si>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</si>
  <si>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</si>
  <si>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</si>
  <si>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</si>
  <si>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</si>
  <si>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</si>
  <si>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</si>
  <si>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</si>
  <si>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</si>
  <si>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</si>
  <si>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</si>
  <si>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</si>
  <si>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</si>
  <si>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</si>
  <si>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</si>
  <si>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</si>
  <si>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</si>
  <si>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</si>
  <si>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</si>
  <si>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</si>
  <si>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</si>
  <si>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</si>
  <si>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</si>
  <si>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</si>
  <si>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</si>
  <si>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</si>
  <si>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</si>
  <si>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</si>
  <si>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</si>
  <si>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</si>
  <si>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</si>
  <si>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</si>
  <si>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</si>
  <si>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</si>
  <si>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</si>
  <si>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</si>
  <si>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</si>
  <si>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</si>
  <si>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</si>
  <si>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</si>
  <si>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</si>
  <si>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</si>
  <si>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</si>
  <si>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</si>
  <si>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</si>
  <si>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</si>
  <si>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</si>
  <si>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</si>
  <si>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</si>
  <si>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</si>
  <si>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</si>
  <si>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</si>
  <si>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</si>
  <si>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</si>
  <si>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</si>
  <si>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</si>
  <si>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</si>
  <si>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</si>
  <si>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</si>
  <si>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</si>
  <si>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</si>
  <si>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</si>
  <si>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</si>
  <si>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</si>
  <si>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</si>
  <si>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</si>
  <si>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</si>
  <si>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</si>
  <si>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</si>
  <si>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</si>
  <si>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</si>
  <si>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</si>
  <si>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</si>
  <si>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</si>
  <si>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</si>
  <si>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</si>
  <si>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</si>
  <si>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</si>
  <si>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</si>
  <si>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</si>
  <si>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</si>
  <si>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</si>
  <si>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</si>
  <si>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</si>
  <si>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</si>
  <si>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</si>
  <si>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</si>
  <si>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</si>
  <si>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</si>
  <si>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</si>
  <si>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</si>
  <si>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</si>
  <si>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</si>
  <si>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</si>
  <si>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</si>
  <si>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</si>
  <si>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</si>
  <si>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</si>
  <si>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</si>
  <si>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</si>
  <si>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</si>
  <si>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</si>
  <si>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</si>
  <si>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</si>
  <si>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</si>
  <si>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</si>
  <si>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</si>
  <si>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</si>
  <si>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</si>
  <si>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</si>
  <si>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</si>
  <si>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</si>
  <si>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</si>
  <si>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</si>
  <si>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</si>
  <si>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</si>
  <si>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</si>
  <si>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</si>
  <si>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</si>
  <si>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</si>
  <si>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</si>
  <si>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</si>
  <si>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</si>
  <si>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</si>
  <si>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</si>
  <si>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</si>
  <si>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</si>
  <si>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</si>
  <si>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</si>
  <si>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</si>
  <si>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</si>
  <si>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</si>
  <si>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</si>
  <si>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</si>
  <si>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</si>
  <si>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</si>
  <si>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</si>
  <si>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</si>
  <si>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</si>
  <si>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</si>
  <si>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</si>
  <si>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</si>
  <si>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</si>
  <si>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</si>
  <si>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</si>
  <si>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</si>
  <si>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</si>
  <si>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</si>
  <si>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</si>
  <si>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</si>
  <si>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</si>
  <si>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</si>
  <si>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</si>
  <si>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</si>
  <si>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</si>
  <si>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</si>
  <si>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</si>
  <si>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</si>
  <si>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</si>
  <si>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</si>
  <si>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</si>
  <si>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</si>
  <si>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</si>
  <si>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</si>
  <si>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</si>
  <si>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</si>
  <si>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</si>
  <si>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</si>
  <si>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</si>
  <si>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</si>
  <si>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</si>
  <si>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</si>
  <si>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</si>
  <si>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</si>
  <si>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</si>
  <si>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</si>
  <si>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</si>
  <si>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</si>
  <si>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</si>
  <si>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</si>
  <si>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</si>
  <si>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</si>
  <si>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</si>
  <si>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</si>
  <si>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</si>
  <si>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</si>
  <si>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</si>
  <si>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</si>
  <si>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</si>
  <si>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</si>
  <si>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</si>
  <si>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</si>
  <si>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</si>
  <si>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</si>
  <si>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</si>
  <si>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</si>
  <si>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</si>
  <si>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</si>
  <si>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</si>
  <si>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</si>
  <si>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</si>
  <si>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</si>
  <si>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</si>
  <si>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</si>
  <si>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</si>
  <si>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</si>
  <si>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</si>
  <si>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</si>
  <si>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</si>
  <si>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</si>
  <si>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</si>
  <si>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</si>
  <si>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</si>
  <si>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</si>
  <si>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</si>
  <si>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</si>
  <si>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</si>
  <si>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</si>
  <si>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</si>
  <si>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</si>
  <si>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</si>
  <si>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</si>
  <si>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</si>
  <si>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</si>
  <si>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</si>
  <si>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</si>
  <si>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</si>
  <si>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</si>
  <si>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</si>
  <si>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</si>
  <si>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</si>
  <si>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</si>
  <si>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</si>
  <si>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</si>
  <si>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</si>
  <si>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</si>
  <si>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</si>
  <si>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</si>
  <si>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</si>
  <si>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</si>
  <si>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</si>
  <si>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</si>
  <si>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</si>
  <si>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</si>
  <si>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</si>
  <si>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</si>
  <si>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</si>
  <si>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</si>
  <si>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</si>
  <si>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</si>
  <si>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</si>
  <si>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</si>
  <si>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</si>
  <si>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</si>
  <si>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</si>
  <si>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</si>
  <si>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</si>
  <si>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</si>
  <si>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</si>
  <si>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</si>
  <si>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</si>
  <si>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</si>
  <si>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</si>
  <si>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</si>
  <si>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</si>
  <si>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</si>
  <si>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</si>
  <si>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</si>
  <si>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</si>
  <si>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</si>
  <si>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</si>
  <si>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</si>
  <si>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</si>
  <si>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</si>
  <si>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</si>
  <si>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</si>
  <si>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</si>
  <si>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</si>
  <si>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</si>
  <si>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</si>
  <si>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</si>
  <si>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</si>
  <si>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</si>
  <si>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</si>
  <si>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</si>
  <si>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</si>
  <si>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</si>
  <si>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</si>
  <si>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</si>
  <si>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</si>
  <si>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</si>
  <si>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</si>
  <si>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</si>
  <si>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</si>
  <si>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</si>
  <si>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</si>
  <si>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</si>
  <si>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</si>
  <si>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</si>
  <si>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</si>
  <si>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</si>
  <si>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</si>
  <si>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</si>
  <si>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</si>
  <si>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</si>
  <si>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</si>
  <si>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</si>
  <si>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</si>
  <si>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</si>
  <si>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</si>
  <si>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</si>
  <si>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</si>
  <si>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</si>
  <si>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</si>
  <si>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</si>
  <si>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</si>
  <si>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</si>
  <si>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</si>
  <si>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</si>
  <si>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</si>
  <si>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</si>
  <si>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</si>
  <si>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</si>
  <si>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</si>
  <si>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</si>
  <si>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</si>
  <si>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</si>
  <si>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</si>
  <si>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</si>
  <si>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</si>
  <si>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</si>
  <si>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</si>
  <si>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</si>
  <si>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</si>
  <si>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</si>
  <si>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</si>
  <si>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</si>
  <si>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</si>
  <si>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</si>
  <si>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</si>
  <si>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</si>
  <si>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</si>
  <si>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</si>
  <si>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</si>
  <si>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</si>
  <si>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</si>
  <si>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</si>
  <si>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</si>
  <si>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</si>
  <si>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</si>
  <si>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</si>
  <si>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</si>
  <si>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</si>
  <si>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</si>
  <si>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</si>
  <si>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</si>
  <si>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</si>
  <si>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</si>
  <si>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</si>
  <si>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</si>
  <si>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</si>
  <si>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</si>
  <si>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</si>
  <si>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</si>
  <si>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</si>
  <si>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</si>
  <si>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</si>
  <si>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</si>
  <si>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</si>
  <si>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</si>
  <si>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</si>
  <si>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</si>
  <si>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</si>
  <si>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</si>
  <si>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</si>
  <si>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</si>
  <si>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</si>
  <si>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</si>
  <si>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</si>
  <si>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</si>
  <si>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</si>
  <si>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</si>
  <si>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</si>
  <si>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</si>
  <si>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</si>
  <si>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</si>
  <si>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</si>
  <si>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</si>
  <si>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</si>
  <si>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</si>
  <si>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</si>
  <si>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</si>
  <si>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</si>
  <si>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</si>
  <si>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</si>
  <si>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</si>
  <si>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</si>
  <si>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</si>
  <si>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</si>
  <si>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</si>
  <si>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</si>
  <si>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</si>
  <si>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</si>
  <si>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</si>
  <si>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</si>
  <si>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</si>
  <si>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</si>
  <si>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</si>
  <si>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</si>
  <si>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</si>
  <si>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</si>
  <si>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</si>
  <si>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</si>
  <si>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</si>
  <si>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</si>
  <si>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</si>
  <si>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</si>
  <si>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</si>
  <si>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</si>
  <si>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</si>
  <si>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</si>
  <si>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</si>
  <si>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</si>
  <si>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</si>
  <si>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</si>
  <si>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</si>
  <si>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</si>
  <si>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</si>
  <si>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</si>
  <si>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</si>
  <si>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</si>
  <si>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</si>
  <si>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</si>
  <si>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</si>
  <si>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</si>
  <si>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</si>
  <si>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</si>
  <si>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</si>
  <si>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</si>
  <si>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</si>
  <si>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</si>
  <si>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</si>
  <si>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</si>
  <si>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</si>
  <si>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</si>
  <si>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</si>
  <si>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</si>
  <si>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</si>
  <si>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</si>
  <si>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</si>
  <si>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</si>
  <si>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</si>
  <si>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</si>
  <si>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</si>
  <si>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</si>
  <si>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</si>
  <si>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</si>
  <si>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</si>
  <si>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</si>
  <si>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</si>
  <si>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</si>
  <si>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</si>
  <si>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</si>
  <si>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</si>
  <si>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</si>
  <si>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</si>
  <si>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</si>
  <si>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</si>
  <si>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</si>
  <si>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</si>
  <si>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</si>
  <si>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</si>
  <si>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</si>
  <si>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</si>
  <si>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</si>
  <si>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</si>
  <si>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</si>
  <si>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</si>
  <si>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</si>
  <si>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</si>
  <si>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</si>
  <si>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</si>
  <si>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</si>
  <si>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</si>
  <si>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</si>
  <si>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</si>
  <si>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</si>
  <si>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</si>
  <si>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</si>
  <si>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</si>
  <si>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</si>
  <si>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</si>
  <si>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</si>
  <si>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</si>
  <si>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</si>
  <si>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</si>
  <si>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</si>
  <si>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</si>
  <si>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</si>
  <si>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</si>
  <si>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</si>
  <si>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</si>
  <si>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</si>
  <si>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</si>
  <si>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</si>
  <si>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</si>
  <si>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</si>
  <si>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</si>
  <si>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</si>
  <si>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</si>
  <si>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</si>
  <si>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</si>
  <si>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</si>
  <si>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</si>
  <si>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</si>
  <si>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</si>
  <si>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</si>
  <si>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</si>
  <si>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</si>
  <si>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</si>
  <si>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</si>
  <si>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</si>
  <si>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</si>
  <si>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</si>
  <si>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</si>
  <si>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</si>
  <si>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</si>
  <si>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</si>
  <si>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</si>
  <si>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</si>
  <si>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</si>
  <si>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</si>
  <si>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</si>
  <si>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</si>
  <si>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</si>
  <si>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</si>
  <si>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</si>
  <si>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</si>
  <si>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</si>
  <si>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</si>
  <si>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</si>
  <si>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</si>
  <si>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</si>
  <si>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</si>
  <si>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</si>
  <si>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</si>
  <si>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</si>
  <si>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</si>
  <si>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</si>
  <si>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</si>
  <si>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</si>
  <si>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</si>
  <si>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</si>
  <si>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</si>
  <si>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</si>
  <si>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</si>
  <si>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</si>
  <si>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</si>
  <si>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</si>
  <si>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</si>
  <si>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</si>
  <si>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</si>
  <si>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</si>
  <si>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</si>
  <si>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</si>
  <si>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</si>
  <si>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</si>
  <si>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</si>
  <si>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</si>
  <si>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</si>
  <si>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</si>
  <si>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</si>
  <si>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</si>
  <si>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</si>
  <si>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</si>
  <si>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</si>
  <si>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</si>
  <si>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</si>
  <si>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</si>
  <si>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</si>
  <si>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</si>
  <si>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</si>
  <si>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</si>
  <si>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</si>
  <si>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</si>
  <si>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</si>
  <si>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</si>
  <si>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</si>
  <si>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</si>
  <si>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</si>
  <si>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</si>
  <si>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</si>
  <si>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</si>
  <si>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</si>
  <si>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</si>
  <si>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</si>
  <si>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</si>
  <si>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</si>
  <si>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</si>
  <si>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</si>
  <si>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</si>
  <si>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</si>
  <si>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</si>
  <si>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</si>
  <si>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</si>
  <si>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</si>
  <si>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</si>
  <si>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</si>
  <si>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</si>
  <si>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</si>
  <si>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</si>
  <si>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</si>
  <si>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</si>
  <si>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</si>
  <si>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</si>
  <si>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</si>
  <si>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</si>
  <si>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</si>
  <si>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</si>
  <si>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</si>
  <si>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</si>
  <si>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</si>
  <si>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</si>
  <si>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</si>
  <si>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</si>
  <si>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</si>
  <si>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</si>
  <si>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</si>
  <si>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</si>
  <si>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</si>
  <si>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</si>
  <si>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</si>
  <si>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</si>
  <si>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</si>
  <si>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</si>
  <si>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</si>
  <si>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</si>
  <si>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</si>
  <si>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</si>
  <si>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</si>
  <si>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</si>
  <si>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</si>
  <si>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</si>
  <si>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</si>
  <si>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</si>
  <si>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</si>
  <si>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</si>
  <si>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</si>
  <si>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</si>
  <si>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</si>
  <si>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</si>
  <si>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</si>
  <si>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</si>
  <si>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</si>
  <si>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</si>
  <si>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</si>
  <si>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</si>
  <si>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</si>
  <si>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</si>
  <si>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</si>
  <si>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</si>
  <si>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</si>
  <si>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</si>
  <si>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</si>
  <si>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</si>
  <si>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</si>
  <si>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</si>
  <si>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</si>
  <si>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</si>
  <si>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</si>
  <si>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</si>
  <si>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</si>
  <si>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</si>
  <si>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</si>
  <si>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</si>
  <si>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</si>
  <si>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</si>
  <si>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</si>
  <si>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</si>
  <si>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</si>
  <si>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</si>
  <si>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</si>
  <si>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</si>
  <si>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</si>
  <si>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</si>
  <si>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</si>
  <si>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</si>
  <si>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</si>
  <si>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</si>
  <si>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</si>
  <si>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</si>
  <si>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</si>
  <si>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</si>
  <si>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</si>
  <si>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</si>
  <si>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</si>
  <si>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</si>
  <si>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</si>
  <si>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</si>
  <si>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</si>
  <si>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</si>
  <si>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</si>
  <si>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</si>
  <si>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</si>
  <si>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</si>
  <si>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</si>
  <si>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</si>
  <si>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</si>
  <si>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</si>
  <si>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</si>
  <si>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</si>
  <si>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</si>
  <si>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</si>
  <si>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</si>
  <si>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</si>
  <si>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</si>
  <si>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</si>
  <si>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</si>
  <si>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</si>
  <si>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</si>
  <si>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</si>
  <si>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</si>
  <si>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</si>
  <si>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</si>
  <si>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</si>
  <si>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</si>
  <si>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</si>
  <si>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</si>
  <si>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</si>
  <si>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</si>
  <si>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</si>
  <si>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</si>
  <si>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</si>
  <si>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</si>
  <si>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</si>
  <si>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</si>
  <si>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</si>
  <si>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</si>
  <si>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</si>
  <si>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</si>
  <si>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</si>
  <si>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</si>
  <si>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</si>
  <si>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</si>
  <si>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</si>
  <si>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</si>
  <si>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</si>
  <si>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</si>
  <si>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</si>
  <si>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</si>
  <si>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</si>
  <si>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</si>
  <si>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</si>
  <si>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</si>
  <si>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</si>
  <si>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</si>
  <si>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</si>
  <si>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</si>
  <si>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</si>
  <si>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</si>
  <si>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</si>
  <si>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</si>
  <si>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</si>
  <si>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</si>
  <si>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</si>
  <si>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</si>
  <si>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</si>
  <si>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</si>
  <si>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</si>
  <si>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</si>
  <si>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</si>
  <si>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</si>
  <si>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</si>
  <si>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</si>
  <si>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</si>
  <si>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</si>
  <si>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</si>
  <si>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</si>
  <si>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</si>
  <si>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</si>
  <si>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</si>
  <si>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</si>
  <si>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</si>
  <si>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</si>
  <si>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</si>
  <si>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</si>
  <si>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</si>
  <si>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</si>
  <si>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</si>
  <si>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</si>
  <si>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</si>
  <si>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</si>
  <si>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</si>
  <si>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</si>
  <si>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</si>
  <si>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</si>
  <si>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</si>
  <si>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</si>
  <si>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</si>
  <si>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</si>
  <si>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</si>
  <si>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</si>
  <si>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</si>
  <si>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</si>
  <si>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</si>
  <si>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</si>
  <si>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</si>
  <si>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</si>
  <si>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</si>
  <si>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</si>
  <si>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</si>
  <si>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</si>
  <si>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</si>
  <si>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</si>
  <si>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</si>
  <si>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</si>
  <si>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</si>
  <si>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</si>
  <si>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</si>
  <si>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</si>
  <si>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</si>
  <si>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</si>
  <si>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</si>
  <si>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</si>
  <si>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</si>
  <si>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</si>
  <si>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</si>
  <si>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</si>
  <si>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</si>
  <si>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</si>
  <si>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</si>
  <si>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</si>
  <si>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</si>
  <si>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</si>
  <si>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</si>
  <si>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</si>
  <si>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</si>
  <si>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</si>
  <si>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</si>
  <si>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</si>
  <si>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</si>
  <si>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</si>
  <si>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</si>
  <si>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</si>
  <si>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</si>
  <si>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</si>
  <si>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</si>
  <si>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</si>
  <si>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</si>
  <si>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</si>
  <si>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</si>
  <si>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</si>
  <si>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</si>
  <si>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</si>
  <si>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</si>
  <si>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</si>
  <si>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</si>
  <si>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</si>
  <si>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</si>
  <si>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</si>
  <si>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</si>
  <si>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</si>
  <si>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</si>
  <si>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</si>
  <si>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</si>
  <si>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</si>
  <si>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</si>
  <si>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</si>
  <si>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</si>
  <si>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</si>
  <si>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</si>
  <si>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</si>
  <si>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</si>
  <si>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</si>
  <si>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</si>
  <si>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</si>
  <si>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</si>
  <si>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</si>
  <si>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</si>
  <si>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</si>
  <si>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</si>
  <si>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</si>
  <si>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</si>
  <si>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</si>
  <si>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</si>
  <si>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</si>
  <si>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</si>
  <si>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</si>
  <si>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</si>
  <si>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</si>
  <si>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</si>
  <si>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</si>
  <si>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</si>
  <si>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</si>
  <si>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</si>
  <si>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</si>
  <si>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</si>
  <si>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</si>
  <si>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</si>
  <si>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</si>
  <si>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</si>
  <si>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</si>
  <si>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</si>
  <si>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</si>
  <si>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</si>
  <si>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</si>
  <si>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</si>
  <si>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</si>
  <si>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</si>
  <si>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</si>
  <si>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</si>
  <si>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</si>
  <si>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</si>
  <si>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</si>
  <si>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</si>
  <si>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</si>
  <si>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</si>
  <si>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</si>
  <si>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</si>
  <si>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</si>
  <si>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</si>
  <si>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</si>
  <si>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</si>
  <si>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</si>
  <si>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</si>
  <si>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</si>
  <si>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</si>
  <si>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</si>
  <si>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</si>
  <si>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</si>
  <si>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</si>
  <si>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</si>
  <si>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</si>
  <si>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</si>
  <si>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</si>
  <si>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</si>
  <si>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</si>
  <si>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</si>
  <si>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</si>
  <si>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</si>
  <si>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</si>
  <si>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</si>
  <si>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</si>
  <si>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</si>
  <si>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</si>
  <si>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</si>
  <si>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</si>
  <si>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</si>
  <si>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</si>
  <si>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</si>
  <si>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</si>
  <si>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</si>
  <si>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</si>
  <si>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</si>
  <si>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</si>
  <si>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</si>
  <si>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</si>
  <si>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</si>
  <si>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</si>
  <si>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</si>
  <si>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</si>
  <si>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</si>
  <si>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</si>
  <si>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</si>
  <si>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</si>
  <si>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</si>
  <si>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</si>
  <si>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</si>
  <si>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</si>
  <si>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</si>
  <si>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</si>
  <si>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</si>
  <si>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</si>
  <si>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</si>
  <si>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</si>
  <si>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</si>
  <si>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</si>
  <si>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</si>
  <si>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</si>
  <si>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</si>
  <si>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</si>
  <si>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</si>
  <si>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</si>
  <si>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</si>
  <si>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</si>
  <si>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</si>
  <si>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</si>
  <si>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</si>
  <si>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</si>
  <si>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</si>
  <si>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</si>
  <si>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</si>
  <si>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</si>
  <si>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</si>
  <si>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</si>
  <si>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</si>
  <si>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</si>
  <si>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</si>
  <si>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</si>
  <si>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</si>
  <si>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</si>
  <si>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</si>
  <si>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</si>
  <si>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</si>
  <si>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</si>
  <si>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</si>
  <si>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</si>
  <si>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</si>
  <si>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</si>
  <si>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</si>
  <si>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</si>
  <si>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</si>
  <si>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</si>
  <si>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</si>
  <si>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</si>
  <si>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</si>
  <si>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</si>
  <si>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</si>
  <si>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</si>
  <si>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</si>
  <si>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</si>
  <si>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</si>
  <si>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</si>
  <si>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</si>
  <si>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</si>
  <si>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</si>
  <si>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</si>
  <si>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</si>
  <si>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</si>
  <si>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</si>
  <si>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</si>
  <si>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</si>
  <si>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</si>
  <si>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</si>
  <si>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</si>
  <si>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</si>
  <si>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</si>
  <si>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</si>
  <si>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</si>
  <si>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</si>
  <si>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</si>
  <si>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</si>
  <si>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</si>
  <si>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</si>
  <si>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</si>
  <si>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</si>
  <si>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</si>
  <si>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</si>
  <si>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</si>
  <si>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</si>
  <si>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</si>
  <si>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</si>
  <si>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</si>
  <si>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</si>
  <si>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</si>
  <si>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</si>
  <si>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</si>
  <si>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</si>
  <si>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</si>
  <si>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</si>
  <si>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</si>
  <si>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</si>
  <si>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</si>
  <si>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</si>
  <si>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</si>
  <si>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</si>
  <si>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</si>
  <si>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</si>
  <si>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</si>
  <si>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</si>
  <si>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</si>
  <si>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</si>
  <si>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</si>
  <si>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</si>
  <si>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</si>
  <si>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</si>
  <si>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</si>
  <si>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</si>
  <si>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</si>
  <si>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</si>
  <si>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</si>
  <si>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</si>
  <si>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</si>
  <si>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</si>
  <si>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</si>
  <si>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</si>
  <si>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</si>
  <si>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</si>
  <si>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</si>
  <si>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</si>
  <si>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</si>
  <si>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</si>
  <si>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</si>
  <si>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</si>
  <si>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</si>
  <si>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</si>
  <si>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</si>
  <si>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</si>
  <si>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</si>
  <si>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</si>
  <si>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</si>
  <si>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</si>
  <si>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</si>
  <si>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</si>
  <si>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</si>
  <si>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</si>
  <si>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</si>
  <si>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</si>
  <si>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</si>
  <si>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</si>
  <si>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</si>
  <si>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</si>
  <si>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</si>
  <si>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</si>
  <si>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</si>
  <si>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</si>
  <si>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</si>
  <si>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</si>
  <si>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</si>
  <si>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</si>
  <si>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</si>
  <si>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</si>
  <si>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</si>
  <si>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</si>
  <si>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</si>
  <si>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</si>
  <si>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</si>
  <si>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</si>
  <si>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</si>
  <si>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</si>
  <si>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</si>
  <si>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</si>
  <si>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</si>
  <si>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</si>
  <si>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</si>
  <si>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</si>
  <si>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</si>
  <si>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</si>
  <si>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</si>
  <si>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</si>
  <si>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</si>
  <si>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</si>
  <si>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</si>
  <si>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</si>
  <si>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</si>
  <si>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</si>
  <si>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</si>
  <si>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</si>
  <si>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</si>
  <si>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</si>
  <si>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</si>
  <si>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</si>
  <si>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</si>
  <si>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</si>
  <si>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</si>
  <si>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</si>
  <si>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</si>
  <si>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</si>
  <si>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</si>
  <si>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</si>
  <si>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</si>
  <si>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</si>
  <si>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</si>
  <si>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</si>
  <si>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</si>
  <si>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</si>
  <si>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</si>
  <si>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</si>
  <si>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</si>
  <si>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</si>
  <si>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</si>
  <si>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</si>
  <si>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</si>
  <si>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</si>
  <si>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</si>
  <si>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</si>
  <si>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</si>
  <si>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</si>
  <si>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</si>
  <si>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</si>
  <si>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</si>
  <si>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</si>
  <si>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</si>
  <si>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</si>
  <si>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</si>
  <si>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</si>
  <si>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</si>
  <si>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</si>
  <si>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</si>
  <si>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</si>
  <si>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</si>
  <si>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</si>
  <si>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</si>
  <si>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</si>
  <si>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</si>
  <si>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</si>
  <si>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</si>
  <si>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</si>
  <si>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</si>
  <si>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</si>
  <si>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</si>
  <si>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</si>
  <si>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</si>
  <si>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</si>
  <si>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</si>
  <si>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</si>
  <si>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</si>
  <si>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</si>
  <si>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</si>
  <si>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</si>
  <si>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</si>
  <si>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</si>
  <si>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</si>
  <si>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</si>
  <si>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</si>
  <si>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</si>
  <si>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</si>
  <si>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</si>
  <si>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</si>
  <si>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</si>
  <si>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</si>
  <si>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</si>
  <si>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</si>
  <si>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</si>
  <si>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</si>
  <si>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</si>
  <si>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</si>
  <si>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</si>
  <si>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</si>
  <si>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</si>
  <si>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</si>
  <si>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</si>
  <si>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</si>
  <si>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</si>
  <si>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</si>
  <si>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</si>
  <si>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</si>
  <si>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</si>
  <si>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</si>
  <si>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</si>
  <si>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</si>
  <si>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</si>
  <si>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</si>
  <si>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</si>
  <si>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</si>
  <si>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</si>
  <si>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</si>
  <si>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</si>
  <si>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</si>
  <si>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</si>
  <si>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</si>
  <si>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</si>
  <si>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</si>
  <si>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</si>
  <si>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</si>
  <si>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</si>
  <si>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</si>
  <si>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</si>
  <si>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</si>
  <si>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</si>
  <si>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</si>
  <si>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</si>
  <si>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</si>
  <si>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</si>
  <si>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</si>
  <si>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</si>
  <si>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</si>
  <si>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</si>
  <si>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</si>
  <si>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</si>
  <si>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</si>
  <si>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</si>
  <si>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</si>
  <si>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</si>
  <si>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</si>
  <si>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</si>
  <si>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</si>
  <si>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</si>
  <si>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</si>
  <si>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</si>
  <si>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</si>
  <si>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</si>
  <si>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</si>
  <si>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</si>
  <si>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</si>
  <si>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</si>
  <si>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</si>
  <si>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</si>
  <si>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</si>
  <si>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</si>
  <si>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</si>
  <si>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</si>
  <si>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</si>
  <si>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</si>
  <si>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</si>
  <si>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</si>
  <si>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</si>
  <si>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</si>
  <si>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</si>
  <si>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</si>
  <si>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</si>
  <si>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</si>
  <si>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</si>
  <si>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</si>
  <si>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</si>
  <si>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</si>
  <si>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</si>
  <si>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</si>
  <si>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</si>
  <si>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</si>
  <si>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</si>
  <si>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</si>
  <si>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</si>
  <si>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</si>
  <si>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</si>
  <si>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</si>
  <si>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</si>
  <si>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</si>
  <si>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</si>
  <si>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</si>
  <si>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</si>
  <si>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</si>
  <si>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</si>
  <si>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</si>
  <si>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</si>
  <si>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</si>
  <si>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</si>
  <si>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</si>
  <si>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</si>
  <si>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</si>
  <si>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</si>
  <si>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</si>
  <si>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</si>
  <si>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</si>
  <si>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</si>
  <si>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</si>
  <si>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</si>
  <si>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</si>
  <si>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</si>
  <si>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</si>
  <si>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</si>
  <si>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</si>
  <si>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</si>
  <si>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</si>
  <si>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</si>
  <si>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</si>
  <si>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</si>
  <si>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</si>
  <si>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</si>
  <si>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</si>
  <si>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</si>
  <si>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</si>
  <si>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</si>
  <si>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</si>
  <si>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</si>
  <si>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</si>
  <si>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</si>
  <si>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</si>
  <si>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</si>
  <si>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</si>
  <si>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</si>
  <si>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</si>
  <si>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</si>
  <si>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</si>
  <si>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</si>
  <si>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</si>
  <si>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</si>
  <si>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</si>
  <si>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</si>
  <si>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</si>
  <si>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</si>
  <si>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</si>
  <si>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</si>
  <si>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</si>
  <si>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</si>
  <si>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</si>
  <si>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</si>
  <si>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</si>
  <si>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</si>
  <si>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</si>
  <si>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</si>
  <si>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</si>
  <si>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</si>
  <si>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</si>
  <si>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</si>
  <si>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</si>
  <si>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</si>
  <si>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</si>
  <si>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</si>
  <si>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</si>
  <si>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</si>
  <si>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</si>
  <si>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</si>
  <si>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</si>
  <si>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</si>
  <si>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</si>
  <si>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</si>
  <si>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</si>
  <si>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</si>
  <si>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</si>
  <si>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</si>
  <si>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</si>
  <si>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</si>
  <si>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</si>
  <si>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</si>
  <si>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</si>
  <si>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</si>
  <si>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</si>
  <si>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</si>
  <si>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</si>
  <si>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</si>
  <si>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</si>
  <si>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</si>
  <si>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</si>
  <si>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</si>
  <si>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</si>
  <si>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</si>
  <si>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</si>
  <si>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</si>
  <si>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</si>
  <si>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</si>
  <si>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</si>
  <si>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</si>
  <si>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</si>
  <si>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</si>
  <si>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</si>
  <si>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</si>
  <si>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</si>
  <si>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</si>
  <si>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</si>
  <si>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</si>
  <si>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</si>
  <si>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</si>
  <si>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</si>
  <si>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</si>
  <si>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</si>
  <si>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</si>
  <si>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</si>
  <si>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</si>
  <si>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</si>
  <si>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</si>
  <si>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</si>
  <si>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</si>
  <si>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</si>
  <si>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</si>
  <si>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</si>
  <si>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</si>
  <si>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</si>
  <si>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</si>
  <si>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</si>
  <si>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</si>
  <si>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</si>
  <si>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</si>
  <si>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</si>
  <si>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</si>
  <si>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</si>
  <si>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</si>
  <si>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</si>
  <si>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</si>
  <si>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</si>
  <si>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</si>
  <si>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</si>
  <si>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</si>
  <si>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</si>
  <si>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</si>
  <si>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</si>
  <si>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</si>
  <si>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</si>
  <si>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</si>
  <si>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</si>
  <si>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</si>
  <si>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</si>
  <si>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</si>
  <si>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</si>
  <si>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</si>
  <si>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</si>
  <si>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</si>
  <si>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</si>
  <si>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</si>
  <si>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</si>
  <si>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</si>
  <si>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</si>
  <si>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</si>
  <si>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</si>
  <si>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</si>
  <si>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</si>
  <si>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</si>
  <si>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</si>
  <si>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</si>
  <si>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</si>
  <si>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</si>
  <si>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</si>
  <si>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</si>
  <si>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</si>
  <si>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</si>
  <si>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</si>
  <si>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</si>
  <si>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</si>
  <si>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</si>
  <si>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</si>
  <si>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</si>
  <si>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</si>
  <si>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</si>
  <si>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</si>
  <si>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</si>
  <si>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</si>
  <si>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</si>
  <si>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</si>
  <si>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</si>
  <si>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</si>
  <si>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</si>
  <si>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</si>
  <si>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</si>
  <si>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</si>
  <si>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</si>
  <si>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</si>
  <si>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</si>
  <si>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</si>
  <si>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</si>
  <si>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</si>
  <si>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</si>
  <si>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</si>
  <si>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</si>
  <si>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</si>
  <si>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</si>
  <si>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</si>
  <si>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</si>
  <si>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</si>
  <si>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</si>
  <si>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</si>
  <si>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</si>
  <si>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</si>
  <si>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</si>
  <si>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</si>
  <si>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</si>
  <si>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</si>
  <si>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</si>
  <si>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</si>
  <si>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</si>
  <si>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</si>
  <si>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</si>
  <si>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</si>
  <si>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</si>
  <si>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</si>
  <si>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</si>
  <si>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</si>
  <si>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</si>
  <si>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</si>
  <si>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</si>
  <si>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</si>
  <si>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</si>
  <si>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</si>
  <si>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</si>
  <si>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</si>
  <si>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</si>
  <si>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</si>
  <si>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</si>
  <si>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</si>
  <si>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</si>
  <si>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</si>
  <si>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</si>
  <si>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</si>
  <si>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</si>
  <si>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</si>
  <si>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</si>
  <si>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</si>
  <si>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</si>
  <si>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</si>
  <si>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</si>
  <si>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</si>
  <si>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</si>
  <si>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</si>
  <si>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</si>
  <si>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</si>
  <si>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</si>
  <si>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</si>
  <si>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</si>
  <si>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</si>
  <si>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</si>
  <si>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</si>
  <si>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</si>
  <si>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</si>
  <si>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</si>
  <si>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</si>
  <si>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</si>
  <si>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</si>
  <si>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</si>
  <si>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</si>
  <si>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</si>
  <si>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</si>
  <si>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</si>
  <si>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</si>
  <si>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</si>
  <si>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</si>
  <si>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</si>
  <si>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</si>
  <si>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</si>
  <si>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</si>
  <si>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</si>
  <si>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</si>
  <si>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</si>
  <si>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</si>
  <si>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</si>
  <si>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</si>
  <si>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</si>
  <si>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</si>
  <si>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</si>
  <si>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</si>
  <si>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</si>
  <si>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</si>
  <si>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</si>
  <si>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</si>
  <si>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</si>
  <si>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</si>
  <si>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</si>
  <si>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</si>
  <si>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</si>
  <si>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</si>
  <si>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</si>
  <si>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</si>
  <si>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</si>
  <si>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</si>
  <si>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</si>
  <si>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</si>
  <si>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</si>
  <si>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</si>
  <si>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</si>
  <si>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</si>
  <si>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</si>
  <si>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</si>
  <si>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</si>
  <si>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</si>
  <si>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</si>
  <si>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</si>
  <si>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</si>
  <si>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</si>
  <si>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</si>
  <si>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</si>
  <si>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</si>
  <si>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</si>
  <si>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</si>
  <si>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</si>
  <si>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</si>
  <si>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</si>
  <si>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</si>
  <si>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</si>
  <si>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</si>
  <si>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</si>
  <si>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</si>
  <si>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</si>
  <si>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</si>
  <si>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</si>
  <si>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</si>
  <si>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</si>
  <si>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</si>
  <si>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</si>
  <si>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</si>
  <si>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</si>
  <si>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</si>
  <si>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</si>
  <si>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</si>
  <si>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</si>
  <si>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</si>
  <si>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</si>
  <si>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</si>
  <si>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</si>
  <si>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</si>
  <si>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</si>
  <si>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</si>
  <si>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</si>
  <si>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</si>
  <si>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</si>
  <si>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</si>
  <si>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</si>
  <si>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</si>
  <si>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</si>
  <si>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</si>
  <si>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</si>
  <si>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</si>
  <si>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</si>
  <si>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</si>
  <si>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</si>
  <si>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</si>
  <si>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</si>
  <si>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</si>
  <si>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</si>
  <si>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</si>
  <si>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</si>
  <si>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</si>
  <si>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</si>
  <si>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</si>
  <si>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</si>
  <si>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</si>
  <si>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</si>
  <si>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</si>
  <si>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</si>
  <si>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</si>
  <si>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</si>
  <si>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</si>
  <si>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</si>
  <si>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</si>
  <si>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</si>
  <si>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</si>
  <si>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</si>
  <si>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</si>
  <si>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</si>
  <si>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</si>
  <si>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</si>
  <si>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</si>
  <si>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</si>
  <si>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</si>
  <si>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</si>
  <si>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</si>
  <si>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</si>
  <si>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</si>
  <si>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</si>
  <si>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</si>
  <si>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</si>
  <si>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</si>
  <si>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</si>
  <si>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</si>
  <si>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</si>
  <si>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</si>
  <si>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</si>
  <si>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</si>
  <si>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</si>
  <si>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</si>
  <si>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</si>
  <si>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</si>
  <si>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</si>
  <si>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</si>
  <si>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</si>
  <si>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</si>
  <si>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</si>
  <si>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</si>
  <si>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</si>
  <si>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</si>
  <si>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</si>
  <si>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</si>
  <si>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</si>
  <si>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</si>
  <si>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</si>
  <si>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</si>
  <si>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</si>
  <si>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</si>
  <si>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</si>
  <si>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</si>
  <si>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</si>
  <si>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</si>
  <si>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</si>
  <si>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</si>
  <si>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</si>
  <si>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</si>
  <si>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</si>
  <si>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</si>
  <si>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</si>
  <si>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</si>
  <si>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</si>
  <si>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</si>
  <si>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</si>
  <si>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</si>
  <si>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</si>
  <si>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</si>
  <si>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</si>
  <si>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</si>
  <si>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</si>
  <si>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</si>
  <si>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</si>
  <si>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</si>
  <si>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</si>
  <si>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</si>
  <si>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</si>
  <si>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</si>
  <si>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</si>
  <si>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</si>
  <si>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</si>
  <si>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</si>
  <si>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</si>
  <si>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</si>
  <si>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</si>
  <si>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</si>
  <si>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</si>
  <si>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</si>
  <si>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</si>
  <si>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</si>
  <si>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</si>
  <si>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</si>
  <si>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</si>
  <si>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</si>
  <si>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</si>
  <si>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</si>
  <si>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</si>
  <si>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</si>
  <si>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</si>
  <si>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</si>
  <si>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</si>
  <si>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</si>
  <si>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</si>
  <si>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</si>
  <si>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</si>
  <si>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</si>
  <si>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</si>
  <si>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</si>
  <si>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</si>
  <si>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</si>
  <si>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</si>
  <si>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</si>
  <si>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</si>
  <si>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</si>
  <si>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</si>
  <si>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</si>
  <si>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</si>
  <si>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</si>
  <si>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</si>
  <si>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</si>
  <si>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</si>
  <si>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</si>
  <si>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</si>
  <si>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</si>
  <si>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</si>
  <si>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</si>
  <si>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</si>
  <si>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</si>
  <si>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</si>
  <si>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</si>
  <si>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</si>
  <si>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</si>
  <si>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</si>
  <si>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</si>
  <si>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</si>
  <si>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</si>
  <si>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</si>
  <si>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</si>
  <si>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</si>
  <si>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</si>
  <si>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</si>
  <si>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</si>
  <si>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</si>
  <si>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</si>
  <si>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</si>
  <si>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</si>
  <si>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</si>
  <si>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</si>
  <si>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</si>
  <si>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</si>
  <si>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</si>
  <si>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</si>
  <si>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</si>
  <si>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</si>
  <si>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</si>
  <si>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</si>
  <si>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</si>
  <si>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</si>
  <si>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</si>
  <si>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</si>
  <si>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</si>
  <si>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</si>
  <si>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</si>
  <si>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</si>
  <si>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</si>
  <si>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</si>
  <si>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</si>
  <si>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</si>
  <si>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</si>
  <si>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</si>
  <si>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</si>
  <si>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</si>
  <si>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</si>
  <si>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</si>
  <si>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</si>
  <si>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</si>
  <si>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</si>
  <si>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</si>
  <si>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</si>
  <si>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</si>
  <si>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</si>
  <si>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</si>
  <si>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</si>
  <si>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</si>
  <si>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</si>
  <si>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</si>
  <si>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</si>
  <si>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</si>
  <si>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</si>
  <si>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</si>
  <si>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</si>
  <si>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</si>
  <si>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</si>
  <si>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</si>
  <si>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</si>
  <si>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</si>
  <si>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</si>
  <si>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</si>
  <si>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</si>
  <si>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</si>
  <si>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</si>
  <si>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</si>
  <si>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</si>
  <si>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</si>
  <si>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</si>
  <si>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</si>
  <si>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</si>
  <si>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</si>
  <si>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</si>
  <si>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</si>
  <si>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</si>
  <si>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</si>
  <si>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</si>
  <si>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</si>
  <si>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</si>
  <si>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</si>
  <si>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</si>
  <si>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</si>
  <si>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</si>
  <si>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</si>
  <si>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</si>
  <si>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</si>
  <si>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</si>
  <si>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</si>
  <si>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</si>
  <si>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</si>
  <si>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</si>
  <si>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</si>
  <si>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</si>
  <si>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</si>
  <si>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</si>
  <si>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</si>
  <si>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</si>
  <si>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</si>
  <si>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</si>
  <si>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</si>
  <si>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</si>
  <si>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</si>
  <si>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</si>
  <si>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</si>
  <si>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</si>
  <si>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</si>
  <si>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</si>
  <si>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</si>
  <si>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</si>
  <si>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</si>
  <si>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</si>
  <si>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</si>
  <si>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</si>
  <si>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</si>
  <si>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</si>
  <si>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</si>
  <si>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</si>
  <si>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</si>
  <si>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</si>
  <si>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</si>
  <si>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</si>
  <si>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</si>
  <si>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</si>
  <si>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</si>
  <si>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</si>
  <si>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</si>
  <si>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</si>
  <si>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</si>
  <si>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</si>
  <si>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</si>
  <si>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</si>
  <si>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</si>
  <si>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</si>
  <si>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</si>
  <si>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</si>
  <si>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</si>
  <si>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</si>
  <si>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</si>
  <si>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</si>
  <si>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</si>
  <si>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</si>
  <si>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</si>
  <si>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</si>
  <si>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</si>
  <si>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</si>
  <si>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</si>
  <si>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</si>
  <si>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</si>
  <si>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</si>
  <si>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</si>
  <si>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</si>
  <si>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</si>
  <si>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</si>
  <si>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</si>
  <si>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</si>
  <si>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</si>
  <si>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</si>
  <si>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</si>
  <si>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</si>
  <si>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</si>
  <si>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</si>
  <si>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</si>
  <si>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</si>
  <si>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</si>
  <si>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</si>
  <si>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</si>
  <si>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</si>
  <si>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</si>
  <si>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</si>
  <si>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</si>
  <si>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</si>
  <si>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</si>
  <si>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</si>
  <si>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</si>
  <si>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</si>
  <si>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</si>
  <si>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</si>
  <si>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</si>
  <si>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</si>
  <si>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</si>
  <si>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</si>
  <si>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</si>
  <si>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</si>
  <si>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</si>
  <si>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</si>
  <si>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</si>
  <si>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</si>
  <si>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</si>
  <si>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</si>
  <si>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</si>
  <si>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</si>
  <si>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</si>
  <si>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</si>
  <si>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</si>
  <si>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</si>
  <si>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</si>
  <si>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</si>
  <si>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</si>
  <si>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</si>
  <si>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</si>
  <si>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</si>
  <si>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</si>
  <si>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</si>
  <si>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</si>
  <si>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</si>
  <si>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</si>
  <si>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</si>
  <si>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</si>
  <si>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</si>
  <si>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</si>
  <si>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</si>
  <si>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</si>
  <si>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</si>
  <si>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</si>
  <si>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</si>
  <si>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</si>
  <si>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</si>
  <si>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</si>
  <si>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</si>
  <si>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</si>
  <si>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</si>
  <si>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</si>
  <si>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</si>
  <si>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</si>
  <si>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</si>
  <si>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</si>
  <si>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</si>
  <si>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</si>
  <si>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</si>
  <si>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</si>
  <si>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</si>
  <si>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</si>
  <si>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</si>
  <si>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</si>
  <si>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</si>
  <si>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</si>
  <si>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</si>
  <si>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</si>
  <si>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</si>
  <si>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</si>
  <si>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</si>
  <si>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</si>
  <si>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</si>
  <si>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</si>
  <si>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</si>
  <si>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</si>
  <si>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</si>
  <si>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</si>
  <si>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</si>
  <si>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</si>
  <si>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</si>
  <si>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</si>
  <si>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</si>
  <si>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</si>
  <si>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</si>
  <si>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</si>
  <si>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</si>
  <si>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</si>
  <si>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</si>
  <si>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</si>
  <si>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</si>
  <si>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</si>
  <si>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</si>
  <si>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</si>
  <si>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</si>
  <si>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</si>
  <si>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</si>
  <si>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</si>
  <si>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</si>
  <si>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</si>
  <si>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</si>
  <si>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</si>
  <si>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</si>
  <si>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</si>
  <si>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</si>
  <si>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</si>
  <si>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</si>
  <si>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</si>
  <si>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</si>
  <si>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</si>
  <si>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</si>
  <si>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</si>
  <si>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</si>
  <si>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</si>
  <si>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</si>
  <si>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</si>
  <si>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</si>
  <si>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</si>
  <si>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</si>
  <si>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</si>
  <si>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</si>
  <si>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</si>
  <si>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</si>
  <si>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</si>
  <si>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</si>
  <si>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</si>
  <si>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</si>
  <si>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</si>
  <si>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</si>
  <si>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</si>
  <si>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</si>
  <si>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</si>
  <si>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</si>
  <si>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</si>
  <si>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</si>
  <si>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</si>
  <si>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</si>
  <si>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</si>
  <si>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</si>
  <si>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</si>
  <si>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</si>
  <si>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</si>
  <si>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</si>
  <si>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</si>
  <si>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</si>
  <si>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</si>
  <si>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</si>
  <si>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</si>
  <si>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</si>
  <si>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</si>
  <si>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</si>
  <si>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</si>
  <si>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</si>
  <si>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</si>
  <si>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</si>
  <si>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</si>
  <si>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</si>
  <si>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</si>
  <si>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</si>
  <si>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</si>
  <si>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</si>
  <si>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</si>
  <si>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</si>
  <si>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</si>
  <si>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</si>
  <si>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</si>
  <si>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</si>
  <si>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</si>
  <si>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</si>
  <si>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</si>
  <si>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</si>
  <si>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</si>
  <si>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</si>
  <si>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</si>
  <si>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</si>
  <si>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</si>
  <si>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</si>
  <si>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</si>
  <si>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</si>
  <si>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</si>
  <si>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</si>
  <si>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</si>
  <si>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</si>
  <si>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</si>
  <si>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</si>
  <si>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</si>
  <si>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</si>
  <si>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</si>
  <si>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</si>
  <si>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</si>
  <si>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</si>
  <si>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</si>
  <si>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</si>
  <si>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</si>
  <si>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</si>
  <si>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</si>
  <si>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</si>
  <si>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</si>
  <si>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</si>
  <si>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</si>
  <si>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</si>
  <si>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</si>
  <si>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</si>
  <si>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</si>
  <si>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</si>
  <si>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</si>
  <si>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</si>
  <si>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</si>
  <si>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</si>
  <si>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</si>
  <si>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</si>
  <si>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</si>
  <si>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</si>
  <si>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</si>
  <si>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</si>
  <si>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</si>
  <si>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</si>
  <si>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</si>
  <si>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</si>
  <si>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</si>
  <si>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</si>
  <si>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</si>
  <si>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</si>
  <si>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</si>
  <si>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</si>
  <si>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</si>
  <si>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</si>
  <si>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</si>
  <si>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</si>
  <si>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</si>
  <si>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</si>
  <si>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</si>
  <si>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</si>
  <si>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</si>
  <si>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</si>
  <si>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</si>
  <si>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</si>
  <si>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</si>
  <si>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</si>
  <si>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</si>
  <si>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</si>
  <si>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</si>
  <si>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</si>
  <si>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</si>
  <si>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</si>
  <si>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</si>
  <si>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</si>
  <si>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</si>
  <si>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</si>
  <si>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</si>
  <si>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</si>
  <si>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</si>
  <si>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</si>
  <si>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</si>
  <si>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</si>
  <si>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</si>
  <si>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</si>
  <si>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</si>
  <si>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</si>
  <si>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</si>
  <si>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</si>
  <si>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</si>
  <si>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</si>
  <si>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</si>
  <si>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</si>
  <si>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</si>
  <si>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</si>
  <si>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</si>
  <si>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</si>
  <si>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</si>
  <si>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</si>
  <si>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</si>
  <si>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</si>
  <si>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</si>
  <si>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</si>
  <si>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</si>
  <si>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</si>
  <si>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</si>
  <si>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</si>
  <si>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</si>
  <si>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</si>
  <si>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</si>
  <si>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</si>
  <si>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</si>
  <si>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</si>
  <si>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</si>
  <si>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</si>
  <si>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</si>
  <si>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</si>
  <si>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</si>
  <si>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</si>
  <si>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</si>
  <si>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</si>
  <si>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</si>
  <si>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</si>
  <si>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</si>
  <si>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</si>
  <si>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</si>
  <si>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</si>
  <si>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</si>
  <si>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</si>
  <si>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</si>
  <si>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</si>
  <si>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</si>
  <si>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</si>
  <si>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</si>
  <si>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</si>
  <si>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</si>
  <si>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</si>
  <si>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</si>
  <si>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</si>
  <si>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</si>
  <si>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</si>
  <si>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</si>
  <si>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</si>
  <si>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</si>
  <si>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</si>
  <si>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</si>
  <si>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</si>
  <si>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</si>
  <si>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</si>
  <si>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</si>
  <si>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</si>
  <si>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</si>
  <si>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</si>
  <si>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</si>
  <si>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</si>
  <si>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</si>
  <si>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</si>
  <si>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</si>
  <si>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</si>
  <si>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</si>
  <si>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</si>
  <si>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</si>
  <si>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</si>
  <si>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</si>
  <si>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</si>
  <si>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</si>
  <si>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</si>
  <si>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</si>
  <si>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</si>
  <si>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</si>
  <si>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</si>
  <si>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</si>
  <si>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</si>
  <si>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</si>
  <si>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</si>
  <si>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</si>
  <si>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</si>
  <si>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</si>
  <si>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</si>
  <si>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</si>
  <si>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</si>
  <si>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</si>
  <si>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</si>
  <si>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</si>
  <si>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</si>
  <si>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</si>
  <si>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</si>
  <si>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</si>
  <si>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</si>
  <si>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</si>
  <si>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</si>
  <si>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</si>
  <si>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</si>
  <si>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</si>
  <si>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</si>
  <si>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</si>
  <si>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</si>
  <si>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</si>
  <si>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</si>
  <si>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</si>
  <si>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</si>
  <si>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</si>
  <si>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</si>
  <si>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</si>
  <si>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</si>
  <si>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</si>
  <si>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</si>
  <si>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</si>
  <si>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</si>
  <si>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</si>
  <si>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</si>
  <si>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</si>
  <si>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</si>
  <si>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</si>
  <si>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</si>
  <si>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</si>
  <si>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</si>
  <si>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</si>
  <si>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</si>
  <si>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</si>
  <si>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</si>
  <si>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</si>
  <si>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</si>
  <si>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</si>
  <si>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</si>
  <si>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</si>
  <si>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</si>
  <si>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</si>
  <si>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</si>
  <si>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</si>
  <si>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</si>
  <si>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</si>
  <si>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</si>
  <si>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</si>
  <si>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</si>
  <si>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</si>
  <si>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</si>
  <si>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</si>
  <si>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</si>
  <si>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</si>
  <si>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</si>
  <si>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</si>
  <si>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</si>
  <si>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</si>
  <si>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</si>
  <si>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</si>
  <si>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</si>
  <si>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</si>
  <si>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</si>
  <si>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</si>
  <si>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</si>
  <si>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</si>
  <si>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</si>
  <si>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</si>
  <si>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</si>
  <si>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</si>
  <si>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</si>
  <si>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</si>
  <si>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</si>
  <si>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</si>
  <si>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</si>
  <si>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</si>
  <si>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</si>
  <si>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</si>
  <si>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</si>
  <si>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</si>
  <si>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</si>
  <si>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</si>
  <si>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</si>
  <si>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</si>
  <si>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</si>
  <si>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</si>
  <si>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</si>
  <si>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</si>
  <si>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</si>
  <si>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</si>
  <si>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</si>
  <si>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</si>
  <si>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</si>
  <si>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</si>
  <si>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</si>
  <si>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</si>
  <si>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</si>
  <si>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</si>
  <si>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</si>
  <si>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</si>
  <si>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</si>
  <si>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</si>
  <si>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</si>
  <si>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</si>
  <si>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</si>
  <si>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</si>
  <si>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</si>
  <si>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</si>
  <si>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</si>
  <si>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</si>
  <si>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</si>
  <si>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</si>
  <si>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</si>
  <si>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</si>
  <si>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</si>
  <si>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</si>
  <si>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</si>
  <si>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</si>
  <si>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</si>
  <si>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</si>
  <si>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</si>
  <si>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</si>
  <si>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</si>
  <si>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</si>
  <si>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</si>
  <si>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</si>
  <si>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</si>
  <si>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</si>
  <si>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</si>
  <si>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</si>
  <si>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</si>
  <si>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</si>
  <si>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</si>
  <si>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</si>
  <si>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</si>
  <si>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</si>
  <si>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</si>
  <si>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</si>
  <si>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</si>
  <si>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</si>
  <si>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</si>
  <si>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</si>
  <si>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</si>
  <si>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</si>
  <si>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</si>
  <si>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</si>
  <si>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</si>
  <si>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</si>
  <si>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</si>
  <si>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</si>
  <si>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</si>
  <si>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</si>
  <si>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</si>
  <si>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</si>
  <si>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</si>
  <si>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</si>
  <si>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</si>
  <si>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</si>
  <si>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</si>
  <si>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</si>
  <si>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</si>
  <si>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</si>
  <si>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</si>
  <si>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</si>
  <si>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</si>
  <si>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</si>
  <si>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</si>
  <si>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</si>
  <si>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</si>
  <si>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</si>
  <si>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</si>
  <si>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</si>
  <si>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</si>
  <si>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</si>
  <si>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</si>
  <si>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</si>
  <si>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</si>
  <si>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</si>
  <si>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</si>
  <si>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</si>
  <si>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</si>
  <si>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</si>
  <si>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</si>
  <si>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</si>
  <si>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</si>
  <si>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</si>
  <si>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</si>
  <si>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</si>
  <si>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</si>
  <si>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</si>
  <si>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</si>
  <si>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</si>
  <si>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</si>
  <si>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</si>
  <si>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</si>
  <si>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</si>
  <si>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</si>
  <si>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</si>
  <si>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</si>
  <si>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</si>
  <si>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</si>
  <si>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</si>
  <si>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</si>
  <si>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</si>
  <si>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</si>
  <si>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</si>
  <si>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</si>
  <si>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</si>
  <si>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</si>
  <si>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</si>
  <si>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</si>
  <si>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</si>
  <si>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</si>
  <si>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</si>
  <si>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</si>
  <si>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</si>
  <si>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</si>
  <si>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</si>
  <si>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</si>
  <si>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</si>
  <si>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</si>
  <si>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</si>
  <si>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</si>
  <si>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</si>
  <si>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</si>
  <si>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</si>
  <si>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</si>
  <si>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</si>
  <si>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</si>
  <si>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</si>
  <si>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</si>
  <si>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</si>
  <si>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</si>
  <si>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</si>
  <si>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</si>
  <si>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</si>
  <si>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</si>
  <si>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</si>
  <si>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</si>
  <si>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</si>
  <si>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</si>
  <si>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</si>
  <si>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</si>
  <si>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</si>
  <si>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</si>
  <si>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</si>
  <si>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</si>
  <si>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</si>
  <si>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</si>
  <si>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</si>
  <si>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</si>
  <si>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</si>
  <si>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</si>
  <si>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</si>
  <si>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</si>
  <si>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</si>
  <si>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</si>
  <si>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</si>
  <si>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</si>
  <si>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</si>
  <si>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</si>
  <si>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</si>
  <si>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</si>
  <si>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</si>
  <si>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</si>
  <si>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</si>
  <si>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</si>
  <si>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</si>
  <si>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</si>
  <si>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</si>
  <si>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</si>
  <si>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</si>
  <si>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</si>
  <si>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</si>
  <si>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</si>
  <si>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</si>
  <si>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</si>
  <si>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</si>
  <si>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</si>
  <si>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</si>
  <si>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</si>
  <si>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</si>
  <si>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</si>
  <si>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</si>
  <si>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</si>
  <si>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</si>
  <si>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</si>
  <si>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</si>
  <si>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</si>
  <si>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</si>
  <si>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</si>
  <si>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</si>
  <si>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</si>
  <si>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</si>
  <si>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</si>
  <si>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</si>
  <si>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</si>
  <si>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</si>
  <si>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</si>
  <si>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</si>
  <si>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</si>
  <si>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</si>
  <si>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</si>
  <si>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</si>
  <si>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</si>
  <si>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</si>
  <si>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</si>
  <si>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</si>
  <si>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</si>
  <si>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</si>
  <si>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</si>
  <si>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</si>
  <si>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</si>
  <si>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</si>
  <si>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</si>
  <si>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</si>
  <si>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</si>
  <si>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</si>
  <si>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</si>
  <si>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</si>
  <si>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</si>
  <si>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</si>
  <si>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</si>
  <si>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</si>
  <si>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</si>
  <si>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</si>
  <si>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</si>
  <si>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</si>
  <si>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</si>
  <si>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</si>
  <si>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</si>
  <si>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</si>
  <si>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</si>
  <si>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</si>
  <si>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</si>
  <si>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</si>
  <si>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</si>
  <si>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</si>
  <si>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</si>
  <si>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</si>
  <si>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</si>
  <si>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</si>
  <si>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</si>
  <si>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</si>
  <si>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</si>
  <si>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</si>
  <si>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</si>
  <si>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</si>
  <si>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</si>
  <si>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</si>
  <si>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</si>
  <si>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</si>
  <si>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</si>
  <si>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</si>
  <si>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</si>
  <si>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</si>
  <si>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</si>
  <si>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</si>
  <si>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</si>
  <si>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</si>
  <si>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</si>
  <si>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</si>
  <si>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</si>
  <si>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</si>
  <si>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</si>
  <si>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</si>
  <si>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</si>
  <si>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</si>
  <si>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</si>
  <si>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</si>
  <si>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</si>
  <si>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</si>
  <si>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</si>
  <si>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</si>
  <si>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</si>
  <si>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</si>
  <si>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</si>
  <si>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</si>
  <si>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</si>
  <si>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</si>
  <si>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</si>
  <si>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</si>
  <si>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</si>
  <si>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</si>
  <si>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</si>
  <si>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</si>
  <si>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</si>
  <si>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</si>
  <si>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</si>
  <si>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</si>
  <si>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</si>
  <si>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</si>
  <si>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</si>
  <si>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</si>
  <si>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</si>
  <si>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</si>
  <si>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</si>
  <si>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</si>
  <si>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</si>
  <si>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</si>
  <si>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</si>
  <si>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</si>
  <si>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</si>
  <si>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</si>
  <si>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</si>
  <si>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</si>
  <si>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</si>
  <si>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</si>
  <si>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</si>
  <si>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</si>
  <si>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</si>
  <si>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</si>
  <si>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</si>
  <si>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</si>
  <si>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</si>
  <si>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</si>
  <si>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</si>
  <si>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</si>
  <si>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</si>
  <si>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</si>
  <si>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</si>
  <si>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</si>
  <si>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</si>
  <si>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</si>
  <si>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</si>
  <si>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</si>
  <si>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</si>
  <si>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</si>
  <si>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</si>
  <si>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</si>
  <si>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</si>
  <si>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</si>
  <si>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</si>
  <si>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</si>
  <si>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</si>
  <si>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</si>
  <si>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</si>
  <si>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</si>
  <si>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</si>
  <si>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</si>
  <si>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</si>
  <si>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</si>
  <si>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</si>
  <si>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</si>
  <si>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</si>
  <si>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</si>
  <si>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</si>
  <si>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</si>
  <si>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</si>
  <si>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</si>
  <si>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</si>
  <si>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</si>
  <si>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</si>
  <si>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</si>
  <si>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</si>
  <si>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</si>
  <si>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</si>
  <si>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</si>
  <si>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</si>
  <si>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</si>
  <si>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</si>
  <si>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</si>
  <si>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</si>
  <si>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</si>
  <si>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</si>
  <si>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</si>
  <si>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</si>
  <si>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</si>
  <si>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</si>
  <si>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</si>
  <si>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</si>
  <si>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</si>
  <si>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</si>
  <si>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</si>
  <si>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</si>
  <si>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</si>
  <si>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</si>
  <si>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</si>
  <si>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</si>
  <si>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</si>
  <si>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</si>
  <si>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</si>
  <si>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</si>
  <si>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</si>
  <si>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</si>
  <si>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</si>
  <si>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</si>
  <si>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</si>
  <si>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</si>
  <si>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</si>
  <si>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</si>
  <si>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</si>
  <si>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</si>
  <si>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</si>
  <si>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</si>
  <si>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</si>
  <si>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</si>
  <si>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</si>
  <si>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</si>
  <si>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</si>
  <si>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</si>
  <si>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</si>
  <si>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</si>
  <si>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</si>
  <si>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</si>
  <si>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</si>
  <si>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</si>
  <si>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</si>
  <si>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</si>
  <si>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</si>
  <si>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</si>
  <si>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</si>
  <si>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</si>
  <si>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</si>
  <si>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</si>
  <si>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</si>
  <si>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</si>
  <si>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</si>
  <si>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</si>
  <si>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</si>
  <si>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</si>
  <si>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</si>
  <si>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</si>
  <si>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</si>
  <si>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</si>
  <si>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</si>
  <si>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</si>
  <si>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</si>
  <si>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</si>
  <si>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</si>
  <si>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</si>
  <si>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</si>
  <si>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</si>
  <si>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</si>
  <si>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</si>
  <si>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</si>
  <si>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</si>
  <si>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</si>
  <si>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</si>
  <si>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</si>
  <si>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</si>
  <si>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</si>
  <si>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</si>
  <si>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</si>
  <si>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</si>
  <si>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</si>
  <si>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</si>
  <si>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</si>
  <si>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</si>
  <si>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</si>
  <si>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</si>
  <si>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</si>
  <si>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</si>
  <si>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</si>
  <si>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</si>
  <si>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</si>
  <si>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</si>
  <si>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</si>
  <si>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</si>
  <si>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</si>
  <si>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</si>
  <si>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</si>
  <si>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</si>
  <si>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</si>
  <si>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</si>
  <si>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</si>
  <si>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</si>
  <si>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</si>
  <si>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</si>
  <si>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</si>
  <si>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</si>
  <si>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</si>
  <si>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</si>
  <si>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</si>
  <si>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</si>
  <si>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</si>
  <si>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</si>
  <si>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</si>
  <si>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</si>
  <si>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</si>
  <si>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</si>
  <si>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</si>
  <si>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</si>
  <si>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</si>
  <si>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</si>
  <si>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</si>
  <si>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</si>
  <si>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</si>
  <si>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</si>
  <si>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</si>
  <si>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</si>
  <si>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</si>
  <si>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</si>
  <si>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</si>
  <si>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</si>
  <si>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</si>
  <si>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</si>
  <si>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</si>
  <si>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</si>
  <si>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</si>
  <si>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</si>
  <si>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</si>
  <si>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</si>
  <si>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</si>
  <si>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</si>
  <si>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</si>
  <si>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</si>
  <si>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</si>
  <si>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</si>
  <si>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</si>
  <si>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</si>
  <si>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</si>
  <si>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</si>
  <si>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</si>
  <si>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</si>
  <si>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</si>
  <si>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</si>
  <si>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</si>
  <si>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</si>
  <si>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</si>
  <si>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</si>
  <si>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</si>
  <si>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</si>
  <si>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</si>
  <si>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</si>
  <si>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</si>
  <si>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</si>
  <si>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</si>
  <si>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</si>
  <si>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</si>
  <si>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</si>
  <si>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</si>
  <si>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</si>
  <si>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</si>
  <si>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</si>
  <si>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</si>
  <si>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</si>
  <si>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</si>
  <si>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</si>
  <si>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</si>
  <si>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</si>
  <si>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</si>
  <si>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</si>
  <si>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</si>
  <si>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</si>
  <si>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</si>
  <si>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</si>
  <si>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</si>
  <si>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</si>
  <si>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</si>
  <si>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</si>
  <si>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</si>
  <si>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</si>
  <si>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</si>
  <si>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</si>
  <si>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</si>
  <si>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</si>
  <si>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</si>
  <si>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</si>
  <si>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</si>
  <si>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</si>
  <si>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</si>
  <si>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</si>
  <si>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</si>
  <si>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</si>
  <si>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</si>
  <si>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</si>
  <si>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</si>
  <si>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</si>
  <si>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</si>
  <si>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</si>
  <si>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</si>
  <si>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</si>
  <si>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</si>
  <si>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</si>
  <si>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</si>
  <si>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</si>
  <si>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</si>
  <si>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</si>
  <si>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</si>
  <si>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</si>
  <si>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</si>
  <si>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</si>
  <si>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</si>
  <si>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</si>
  <si>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</si>
  <si>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</si>
  <si>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</si>
  <si>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</si>
  <si>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</si>
  <si>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</si>
  <si>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</si>
  <si>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</si>
  <si>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</si>
  <si>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</si>
  <si>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</si>
  <si>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</si>
  <si>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</si>
  <si>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</si>
  <si>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</si>
  <si>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</si>
  <si>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</si>
  <si>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</si>
  <si>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</si>
  <si>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</si>
  <si>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</si>
  <si>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</si>
  <si>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</si>
  <si>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</si>
  <si>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</si>
  <si>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</si>
  <si>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</si>
  <si>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</si>
  <si>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</si>
  <si>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</si>
  <si>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</si>
  <si>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</si>
  <si>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</si>
  <si>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</si>
  <si>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</si>
  <si>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</si>
  <si>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</si>
  <si>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</si>
  <si>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</si>
  <si>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</si>
  <si>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</si>
  <si>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</si>
  <si>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</si>
  <si>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</si>
  <si>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</si>
  <si>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</si>
  <si>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</si>
  <si>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</si>
  <si>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</si>
  <si>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</si>
  <si>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</si>
  <si>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</si>
  <si>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</si>
  <si>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</si>
  <si>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</si>
  <si>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</si>
  <si>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</si>
  <si>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</si>
  <si>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</si>
  <si>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</si>
  <si>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</si>
  <si>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</si>
  <si>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</si>
  <si>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</si>
  <si>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</si>
  <si>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</si>
  <si>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</si>
  <si>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</si>
  <si>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</si>
  <si>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</si>
  <si>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</si>
  <si>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</si>
  <si>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</si>
  <si>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</si>
  <si>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</si>
  <si>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</si>
  <si>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</si>
  <si>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</si>
  <si>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</si>
  <si>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</si>
  <si>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</si>
  <si>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</si>
  <si>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</si>
  <si>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</si>
  <si>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</si>
  <si>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</si>
  <si>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</si>
  <si>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</si>
  <si>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</si>
  <si>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</si>
  <si>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</si>
  <si>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</si>
  <si>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</si>
  <si>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</si>
  <si>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</si>
  <si>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</si>
  <si>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</si>
  <si>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</si>
  <si>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</si>
  <si>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</si>
  <si>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</si>
  <si>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</si>
  <si>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</si>
  <si>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</si>
  <si>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</si>
  <si>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</si>
  <si>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</si>
  <si>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</si>
  <si>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</si>
  <si>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</si>
  <si>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</si>
  <si>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</si>
  <si>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</si>
  <si>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</si>
  <si>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</si>
  <si>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</si>
  <si>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</si>
  <si>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</si>
  <si>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</si>
  <si>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</si>
  <si>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</si>
  <si>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</si>
  <si>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</si>
  <si>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</si>
  <si>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</si>
  <si>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</si>
  <si>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</si>
  <si>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</si>
  <si>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</si>
  <si>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</si>
  <si>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</si>
  <si>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</si>
  <si>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</si>
  <si>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</si>
  <si>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</si>
  <si>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</si>
  <si>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</si>
  <si>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</si>
  <si>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</si>
  <si>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</si>
  <si>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</si>
  <si>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</si>
  <si>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</si>
  <si>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</si>
  <si>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</si>
  <si>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</si>
  <si>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</si>
  <si>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</si>
  <si>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</si>
  <si>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</si>
  <si>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</si>
  <si>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</si>
  <si>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</si>
  <si>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</si>
  <si>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</si>
  <si>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</si>
  <si>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</si>
  <si>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</si>
  <si>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</si>
  <si>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</si>
  <si>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</si>
  <si>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</si>
  <si>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</si>
  <si>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</si>
  <si>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</si>
  <si>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</si>
  <si>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</si>
  <si>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</si>
  <si>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</si>
  <si>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</si>
  <si>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</si>
  <si>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</si>
  <si>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</si>
  <si>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</si>
  <si>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</si>
  <si>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</si>
  <si>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</si>
  <si>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</si>
  <si>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</si>
  <si>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</si>
  <si>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</si>
  <si>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</si>
  <si>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</si>
  <si>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</si>
  <si>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</si>
  <si>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</si>
  <si>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</si>
  <si>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</si>
  <si>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</si>
  <si>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</si>
  <si>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</si>
  <si>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</si>
  <si>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</si>
  <si>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</si>
  <si>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</si>
  <si>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</si>
  <si>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</si>
  <si>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</si>
  <si>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</si>
  <si>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</si>
  <si>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</si>
  <si>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</si>
  <si>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</si>
  <si>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</si>
  <si>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</si>
  <si>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</si>
  <si>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</si>
  <si>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</si>
  <si>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</si>
  <si>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</si>
  <si>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</si>
  <si>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</si>
  <si>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</si>
  <si>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</si>
  <si>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</si>
  <si>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</si>
  <si>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</si>
  <si>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</si>
  <si>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</si>
  <si>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</si>
  <si>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</si>
  <si>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</si>
  <si>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</si>
  <si>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</si>
  <si>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</si>
  <si>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</si>
  <si>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</si>
  <si>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</si>
  <si>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</si>
  <si>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</si>
  <si>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</si>
  <si>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</si>
  <si>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</si>
  <si>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</si>
  <si>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</si>
  <si>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</si>
  <si>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</si>
  <si>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</si>
  <si>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</si>
  <si>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</si>
  <si>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</si>
  <si>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</si>
  <si>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</si>
  <si>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</si>
  <si>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</si>
  <si>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</si>
  <si>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</si>
  <si>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</si>
  <si>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</si>
  <si>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</si>
  <si>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</si>
  <si>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</si>
  <si>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</si>
  <si>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</si>
  <si>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</si>
  <si>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</si>
  <si>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</si>
  <si>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</si>
  <si>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</si>
  <si>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</si>
  <si>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</si>
  <si>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</si>
  <si>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</si>
  <si>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</si>
  <si>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</si>
  <si>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</si>
  <si>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</si>
  <si>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</si>
  <si>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</si>
  <si>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</si>
  <si>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</si>
  <si>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</si>
  <si>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</si>
  <si>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</si>
  <si>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</si>
  <si>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</si>
  <si>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</si>
  <si>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</si>
  <si>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</si>
  <si>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</si>
  <si>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</si>
  <si>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</si>
  <si>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</si>
  <si>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</si>
  <si>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</si>
  <si>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</si>
  <si>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</si>
  <si>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</si>
  <si>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</si>
  <si>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</si>
  <si>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</si>
  <si>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</si>
  <si>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</si>
  <si>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</si>
  <si>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</si>
  <si>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</si>
  <si>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</si>
  <si>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</si>
  <si>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</si>
  <si>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</si>
  <si>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</si>
  <si>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</si>
  <si>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</si>
  <si>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</si>
  <si>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</si>
  <si>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</si>
  <si>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</si>
  <si>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</si>
  <si>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</si>
  <si>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</si>
  <si>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</si>
  <si>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</si>
  <si>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</si>
  <si>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</si>
  <si>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</si>
  <si>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</si>
  <si>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</si>
  <si>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</si>
  <si>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</si>
  <si>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</si>
  <si>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</si>
  <si>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</si>
  <si>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</si>
  <si>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</si>
  <si>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</si>
  <si>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</si>
  <si>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</si>
  <si>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</si>
  <si>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</si>
  <si>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</si>
  <si>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</si>
  <si>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</si>
  <si>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</si>
  <si>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</si>
  <si>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</si>
  <si>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</si>
  <si>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</si>
  <si>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</si>
  <si>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</si>
  <si>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</si>
  <si>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</si>
  <si>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</si>
  <si>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</si>
  <si>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</si>
  <si>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</si>
  <si>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</si>
  <si>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</si>
  <si>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</si>
  <si>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</si>
  <si>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</si>
  <si>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</si>
  <si>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</si>
  <si>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</si>
  <si>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</si>
  <si>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</si>
  <si>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</si>
  <si>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</si>
  <si>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</si>
  <si>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</si>
  <si>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</si>
  <si>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</si>
  <si>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</si>
  <si>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</si>
  <si>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</si>
  <si>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</si>
  <si>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</si>
  <si>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</si>
  <si>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</si>
  <si>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</si>
  <si>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</si>
  <si>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</si>
  <si>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</si>
  <si>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</si>
  <si>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</si>
  <si>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</si>
  <si>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</si>
  <si>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</si>
  <si>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</si>
  <si>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</si>
  <si>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</si>
  <si>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</si>
  <si>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</si>
  <si>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</si>
  <si>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</si>
  <si>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</si>
  <si>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</si>
  <si>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</si>
  <si>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</si>
  <si>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</si>
  <si>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</si>
  <si>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</si>
  <si>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</si>
  <si>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</si>
  <si>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</si>
  <si>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</si>
  <si>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</si>
  <si>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</si>
  <si>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</si>
  <si>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</si>
  <si>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</si>
  <si>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</si>
  <si>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</si>
  <si>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</si>
  <si>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</si>
  <si>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</si>
  <si>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</si>
  <si>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</si>
  <si>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</si>
  <si>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</si>
  <si>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</si>
  <si>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</si>
  <si>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</si>
  <si>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</si>
  <si>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</si>
  <si>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</si>
  <si>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</si>
  <si>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</si>
  <si>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</si>
  <si>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</si>
  <si>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</si>
  <si>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</si>
  <si>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</si>
  <si>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</si>
  <si>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</si>
  <si>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</si>
  <si>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</si>
  <si>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</si>
  <si>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</si>
  <si>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</si>
  <si>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</si>
  <si>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</si>
  <si>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</si>
  <si>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</si>
  <si>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</si>
  <si>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</si>
  <si>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</si>
  <si>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</si>
  <si>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</si>
  <si>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</si>
  <si>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</si>
  <si>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</si>
  <si>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</si>
  <si>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</si>
  <si>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</si>
  <si>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</si>
  <si>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</si>
  <si>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</si>
  <si>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</si>
  <si>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</si>
  <si>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</si>
  <si>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</si>
  <si>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</si>
  <si>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</si>
  <si>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</si>
  <si>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</si>
  <si>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</si>
  <si>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</si>
  <si>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</si>
  <si>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</si>
  <si>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</si>
  <si>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</si>
  <si>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</si>
  <si>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</si>
  <si>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</si>
  <si>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</si>
  <si>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</si>
  <si>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</si>
  <si>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</si>
  <si>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</si>
  <si>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</si>
  <si>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</si>
  <si>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</si>
  <si>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</si>
  <si>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</si>
  <si>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</si>
  <si>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</si>
  <si>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</si>
  <si>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</si>
  <si>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</si>
  <si>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</si>
  <si>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</si>
  <si>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</si>
  <si>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</si>
  <si>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</si>
  <si>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</si>
  <si>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</si>
  <si>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</si>
  <si>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</si>
  <si>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</si>
  <si>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</si>
  <si>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</si>
  <si>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</si>
  <si>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</si>
  <si>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</si>
  <si>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</si>
  <si>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</si>
  <si>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</si>
  <si>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</si>
  <si>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</si>
  <si>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</si>
  <si>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</si>
  <si>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</si>
  <si>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</si>
  <si>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</si>
  <si>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</si>
  <si>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</si>
  <si>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</si>
  <si>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</si>
  <si>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</si>
  <si>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</si>
  <si>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</si>
  <si>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</si>
  <si>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</si>
  <si>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</si>
  <si>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</si>
  <si>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</si>
  <si>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</si>
  <si>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</si>
  <si>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</si>
  <si>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</si>
  <si>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</si>
  <si>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</si>
  <si>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</si>
  <si>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</si>
  <si>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</si>
  <si>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</si>
  <si>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</si>
  <si>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</si>
  <si>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</si>
  <si>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</si>
  <si>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</si>
  <si>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</si>
  <si>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</si>
  <si>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</si>
  <si>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</si>
  <si>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</si>
  <si>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</si>
  <si>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</si>
  <si>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</si>
  <si>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</si>
  <si>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</si>
  <si>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</si>
  <si>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</si>
  <si>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</si>
  <si>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</si>
  <si>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</si>
  <si>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</si>
  <si>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</si>
  <si>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</si>
  <si>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</si>
  <si>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</si>
  <si>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</si>
  <si>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</si>
  <si>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</si>
  <si>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</si>
  <si>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</si>
  <si>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</si>
  <si>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</si>
  <si>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</si>
  <si>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</si>
  <si>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</si>
  <si>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</si>
  <si>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</si>
  <si>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</si>
  <si>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</si>
  <si>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</si>
  <si>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</si>
  <si>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</si>
  <si>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</si>
  <si>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</si>
  <si>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</si>
  <si>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</si>
  <si>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</si>
  <si>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</si>
  <si>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</si>
  <si>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</si>
  <si>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</si>
  <si>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</si>
  <si>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</si>
  <si>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</si>
  <si>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</si>
  <si>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</si>
  <si>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</si>
  <si>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</si>
  <si>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</si>
  <si>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</si>
  <si>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</si>
  <si>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</si>
  <si>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</si>
  <si>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</si>
  <si>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</si>
  <si>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</si>
  <si>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</si>
  <si>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</si>
  <si>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</si>
  <si>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</si>
  <si>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</si>
  <si>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</si>
  <si>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</si>
  <si>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</si>
  <si>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</si>
  <si>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</si>
  <si>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</si>
  <si>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</si>
  <si>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</si>
  <si>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</si>
  <si>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</si>
  <si>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</si>
  <si>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</si>
  <si>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</si>
  <si>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</si>
  <si>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</si>
  <si>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</si>
  <si>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</si>
  <si>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</si>
  <si>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</si>
  <si>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</si>
  <si>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</si>
  <si>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</si>
  <si>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</si>
  <si>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</si>
  <si>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</si>
  <si>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</si>
  <si>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</si>
  <si>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</si>
  <si>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</si>
  <si>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</si>
  <si>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</si>
  <si>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</si>
  <si>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</si>
  <si>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</si>
  <si>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</si>
  <si>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</si>
  <si>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</si>
  <si>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</si>
  <si>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</si>
  <si>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</si>
  <si>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</si>
  <si>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</si>
  <si>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</si>
  <si>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</si>
  <si>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</si>
  <si>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</si>
  <si>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</si>
  <si>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</si>
  <si>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</si>
  <si>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</si>
  <si>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</si>
  <si>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</si>
  <si>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</si>
  <si>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</si>
  <si>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</si>
  <si>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</si>
  <si>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</si>
  <si>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</si>
  <si>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</si>
  <si>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</si>
  <si>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</si>
  <si>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</si>
  <si>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</si>
  <si>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</si>
  <si>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</si>
  <si>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</si>
  <si>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</si>
  <si>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</si>
  <si>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</si>
  <si>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</si>
  <si>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</si>
  <si>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</si>
  <si>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</si>
  <si>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</si>
  <si>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</si>
  <si>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</si>
  <si>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</si>
  <si>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</si>
  <si>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</si>
  <si>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</si>
  <si>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</si>
  <si>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</si>
  <si>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</si>
  <si>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</si>
  <si>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</si>
  <si>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</si>
  <si>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</si>
  <si>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</si>
  <si>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</si>
  <si>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</si>
  <si>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</si>
  <si>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</si>
  <si>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</si>
  <si>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</si>
  <si>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</si>
  <si>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</si>
  <si>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</si>
  <si>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</si>
  <si>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</si>
  <si>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</si>
  <si>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</si>
  <si>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</si>
  <si>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</si>
  <si>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</si>
  <si>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</si>
  <si>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</si>
  <si>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</si>
  <si>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</si>
  <si>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</si>
  <si>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</si>
  <si>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</si>
  <si>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</si>
  <si>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</si>
  <si>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</si>
  <si>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</si>
  <si>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</si>
  <si>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</si>
  <si>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</si>
  <si>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</si>
  <si>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</si>
  <si>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</si>
  <si>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</si>
  <si>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</si>
  <si>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</si>
  <si>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</si>
  <si>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</si>
  <si>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</si>
  <si>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</si>
  <si>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</si>
  <si>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</si>
  <si>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</si>
  <si>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</si>
  <si>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</si>
  <si>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</si>
  <si>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</si>
  <si>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</si>
  <si>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</si>
  <si>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</si>
  <si>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</si>
  <si>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</si>
  <si>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</si>
  <si>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</si>
  <si>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</si>
  <si>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</si>
  <si>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</si>
  <si>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</si>
  <si>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</si>
  <si>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</si>
  <si>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</si>
  <si>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</si>
  <si>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</si>
  <si>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</si>
  <si>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</si>
  <si>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</si>
  <si>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</si>
  <si>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</si>
  <si>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</si>
  <si>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</si>
  <si>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</si>
  <si>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</si>
  <si>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</si>
  <si>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</si>
  <si>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</si>
  <si>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</si>
  <si>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</si>
  <si>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</si>
  <si>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</si>
  <si>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</si>
  <si>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</si>
  <si>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</si>
  <si>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</si>
  <si>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</si>
  <si>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</si>
  <si>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</si>
  <si>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</si>
  <si>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</si>
  <si>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</si>
  <si>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</si>
  <si>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</si>
  <si>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</si>
  <si>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</si>
  <si>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</si>
  <si>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</si>
  <si>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</si>
  <si>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</si>
  <si>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</si>
  <si>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</si>
  <si>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</si>
  <si>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</si>
  <si>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</si>
  <si>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</si>
  <si>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</si>
  <si>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</si>
  <si>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</si>
  <si>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</si>
  <si>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</si>
  <si>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</si>
  <si>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</si>
  <si>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</si>
  <si>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</si>
  <si>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</si>
  <si>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</si>
  <si>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</si>
  <si>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</si>
  <si>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</si>
  <si>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</si>
  <si>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</si>
  <si>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</si>
  <si>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</si>
  <si>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</si>
  <si>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</si>
  <si>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</si>
  <si>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</si>
  <si>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</si>
  <si>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</si>
  <si>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</si>
  <si>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</si>
  <si>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</si>
  <si>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</si>
  <si>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</si>
  <si>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</si>
  <si>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</si>
  <si>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</si>
  <si>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</si>
  <si>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</si>
  <si>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</si>
  <si>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</si>
  <si>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</si>
  <si>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</si>
  <si>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</si>
  <si>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</si>
  <si>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</si>
  <si>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</si>
  <si>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</si>
  <si>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</si>
  <si>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</si>
  <si>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</si>
  <si>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</si>
  <si>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</si>
  <si>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</si>
  <si>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</si>
  <si>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</si>
  <si>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</si>
  <si>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</si>
  <si>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</si>
  <si>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</si>
  <si>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</si>
  <si>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</si>
  <si>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</si>
  <si>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</si>
  <si>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</si>
  <si>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</si>
  <si>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</si>
  <si>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</si>
  <si>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</si>
  <si>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</si>
  <si>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</si>
  <si>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</si>
  <si>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</si>
  <si>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</si>
  <si>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</si>
  <si>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</si>
  <si>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</si>
  <si>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</si>
  <si>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</si>
  <si>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</si>
  <si>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</si>
  <si>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</si>
  <si>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</si>
  <si>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</si>
  <si>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</si>
  <si>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</si>
  <si>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</si>
  <si>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</si>
  <si>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</si>
  <si>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</si>
  <si>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</si>
  <si>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</si>
  <si>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</si>
  <si>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</si>
  <si>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</si>
  <si>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</si>
  <si>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</si>
  <si>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</si>
  <si>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</si>
  <si>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</si>
  <si>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</si>
  <si>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</si>
  <si>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</si>
  <si>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</si>
  <si>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</si>
  <si>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</si>
  <si>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</si>
  <si>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</si>
  <si>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</si>
  <si>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</si>
  <si>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</si>
  <si>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</si>
  <si>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</si>
  <si>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</si>
  <si>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</si>
  <si>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</si>
  <si>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</si>
  <si>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</si>
  <si>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</si>
  <si>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</si>
  <si>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</si>
  <si>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</si>
  <si>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</si>
  <si>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</si>
  <si>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</si>
  <si>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</si>
  <si>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</si>
  <si>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</si>
  <si>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</si>
  <si>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</si>
  <si>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</si>
  <si>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</si>
  <si>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</si>
  <si>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</si>
  <si>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</si>
  <si>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</si>
  <si>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</si>
  <si>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</si>
  <si>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</si>
  <si>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</si>
  <si>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</si>
  <si>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</si>
  <si>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</si>
  <si>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</si>
  <si>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</si>
  <si>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</si>
  <si>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</si>
  <si>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</si>
  <si>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</si>
  <si>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</si>
  <si>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</si>
  <si>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</si>
  <si>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</si>
  <si>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</si>
  <si>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</si>
  <si>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</si>
  <si>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</si>
  <si>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</si>
  <si>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</si>
  <si>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</si>
  <si>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</si>
  <si>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</si>
  <si>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</si>
  <si>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</si>
  <si>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</si>
  <si>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</si>
  <si>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</si>
  <si>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</si>
  <si>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</si>
  <si>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</si>
  <si>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</si>
  <si>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</si>
  <si>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</si>
  <si>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</si>
  <si>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</si>
  <si>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</si>
  <si>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</si>
  <si>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</si>
  <si>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</si>
  <si>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</si>
  <si>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</si>
  <si>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</si>
  <si>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</si>
  <si>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</si>
  <si>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</si>
  <si>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</si>
  <si>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</si>
  <si>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</si>
  <si>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</si>
  <si>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</si>
  <si>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</si>
  <si>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</si>
  <si>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</si>
  <si>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</si>
  <si>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</si>
  <si>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</si>
  <si>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</si>
  <si>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</si>
  <si>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</si>
  <si>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</si>
  <si>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</si>
  <si>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</si>
  <si>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</si>
  <si>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</si>
  <si>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</si>
  <si>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</si>
  <si>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</si>
  <si>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</si>
  <si>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</si>
  <si>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</si>
  <si>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</si>
  <si>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</si>
  <si>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</si>
  <si>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</si>
  <si>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</si>
  <si>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</si>
  <si>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</si>
  <si>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</si>
  <si>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</si>
  <si>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</si>
  <si>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</si>
  <si>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</si>
  <si>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</si>
  <si>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</si>
  <si>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</si>
  <si>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</si>
  <si>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</si>
  <si>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</si>
  <si>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</si>
  <si>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</si>
  <si>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</si>
  <si>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</si>
  <si>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</si>
  <si>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</si>
  <si>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</si>
  <si>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</si>
  <si>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</si>
  <si>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</si>
  <si>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</si>
  <si>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</si>
  <si>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</si>
  <si>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</si>
  <si>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</si>
  <si>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</si>
  <si>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</si>
  <si>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</si>
  <si>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</si>
  <si>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</si>
  <si>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</si>
  <si>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</si>
  <si>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</si>
  <si>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</si>
  <si>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</si>
  <si>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</si>
  <si>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</si>
  <si>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</si>
  <si>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</si>
  <si>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</si>
  <si>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</si>
  <si>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</si>
  <si>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</si>
  <si>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</si>
  <si>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</si>
  <si>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</si>
  <si>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</si>
  <si>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</si>
  <si>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</si>
  <si>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</si>
  <si>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</si>
  <si>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</si>
  <si>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</si>
  <si>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</si>
  <si>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</si>
  <si>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</si>
  <si>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</si>
  <si>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</si>
  <si>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</si>
  <si>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</si>
  <si>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</si>
  <si>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</si>
  <si>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</si>
  <si>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</si>
  <si>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</si>
  <si>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</si>
  <si>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</si>
  <si>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</si>
  <si>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</si>
  <si>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</si>
  <si>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</si>
  <si>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</si>
  <si>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</si>
  <si>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</si>
  <si>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</si>
  <si>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</si>
  <si>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</si>
  <si>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</si>
  <si>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</si>
  <si>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</si>
  <si>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</si>
  <si>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</si>
  <si>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</si>
  <si>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</si>
  <si>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</si>
  <si>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</si>
  <si>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</si>
  <si>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</si>
  <si>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</si>
  <si>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</si>
  <si>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</si>
  <si>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</si>
  <si>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</si>
  <si>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</si>
  <si>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</si>
  <si>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</si>
  <si>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</si>
  <si>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</si>
  <si>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</si>
  <si>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</si>
  <si>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</si>
  <si>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</si>
  <si>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</si>
  <si>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</si>
  <si>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</si>
  <si>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</si>
  <si>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</si>
  <si>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</si>
  <si>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</si>
  <si>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</si>
  <si>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</si>
  <si>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</si>
  <si>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</si>
  <si>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</si>
  <si>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</si>
  <si>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</si>
  <si>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</si>
  <si>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</si>
  <si>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</si>
  <si>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</si>
  <si>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</si>
  <si>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</si>
  <si>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</si>
  <si>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</si>
  <si>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</si>
  <si>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</si>
  <si>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</si>
  <si>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</si>
  <si>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</si>
  <si>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</si>
  <si>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</si>
  <si>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</si>
  <si>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</si>
  <si>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</si>
  <si>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</si>
  <si>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</si>
  <si>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</si>
  <si>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</si>
  <si>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</si>
  <si>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</si>
  <si>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</si>
  <si>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</si>
  <si>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</si>
  <si>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</si>
  <si>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</si>
  <si>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</si>
  <si>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</si>
  <si>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</si>
  <si>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</si>
  <si>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</si>
  <si>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</si>
  <si>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</si>
  <si>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</si>
  <si>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</si>
  <si>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</si>
  <si>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</si>
  <si>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</si>
  <si>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</si>
  <si>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</si>
  <si>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</si>
  <si>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</si>
  <si>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</si>
  <si>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</si>
  <si>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</si>
  <si>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</si>
  <si>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</si>
  <si>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</si>
  <si>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</si>
  <si>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</si>
  <si>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</si>
  <si>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</si>
  <si>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</si>
  <si>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</si>
  <si>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</si>
  <si>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</si>
  <si>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</si>
  <si>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</si>
  <si>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</si>
  <si>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</si>
  <si>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</si>
  <si>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</si>
  <si>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</si>
  <si>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</si>
  <si>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</si>
  <si>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</si>
  <si>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</si>
  <si>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</si>
  <si>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</si>
  <si>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</si>
  <si>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</si>
  <si>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</si>
  <si>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</si>
  <si>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</si>
  <si>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</si>
  <si>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</si>
  <si>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</si>
  <si>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</si>
  <si>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</si>
  <si>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</si>
  <si>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</si>
  <si>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</si>
  <si>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</si>
  <si>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</si>
  <si>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</si>
  <si>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</si>
  <si>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</si>
  <si>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</si>
  <si>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</si>
  <si>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</si>
  <si>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</si>
  <si>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</si>
  <si>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</si>
  <si>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</si>
  <si>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</si>
  <si>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</si>
  <si>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</si>
  <si>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</si>
  <si>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</si>
  <si>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</si>
  <si>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</si>
  <si>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</si>
  <si>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</si>
  <si>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</si>
  <si>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</si>
  <si>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</si>
  <si>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</si>
  <si>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</si>
  <si>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</si>
  <si>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</si>
  <si>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</si>
  <si>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</si>
  <si>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</si>
  <si>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</si>
  <si>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</si>
  <si>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</si>
  <si>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</si>
  <si>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</si>
  <si>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</si>
  <si>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</si>
  <si>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</si>
  <si>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</si>
  <si>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</si>
  <si>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</si>
  <si>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</si>
  <si>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</si>
  <si>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</si>
  <si>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</si>
  <si>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</si>
  <si>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</si>
  <si>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</si>
  <si>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</si>
  <si>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</si>
  <si>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</si>
  <si>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</si>
  <si>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</si>
  <si>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</si>
  <si>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</si>
  <si>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</si>
  <si>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</si>
  <si>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</si>
  <si>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</si>
  <si>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</si>
  <si>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</si>
  <si>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</si>
  <si>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</si>
  <si>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</si>
  <si>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</si>
  <si>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</si>
  <si>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</si>
  <si>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</si>
  <si>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</si>
  <si>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</si>
  <si>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</si>
  <si>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</si>
  <si>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</si>
  <si>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</si>
  <si>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</si>
  <si>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</si>
  <si>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</si>
  <si>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</si>
  <si>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</si>
  <si>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</si>
  <si>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</si>
  <si>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</si>
  <si>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</si>
  <si>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</si>
  <si>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</si>
  <si>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</si>
  <si>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</si>
  <si>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</si>
  <si>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</si>
  <si>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</si>
  <si>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</si>
  <si>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</si>
  <si>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</si>
  <si>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</si>
  <si>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</si>
  <si>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</si>
  <si>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</si>
  <si>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</si>
  <si>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</si>
  <si>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</si>
  <si>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</si>
  <si>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</si>
  <si>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</si>
  <si>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</si>
  <si>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</si>
  <si>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</si>
  <si>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</si>
  <si>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</si>
  <si>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</si>
  <si>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</si>
  <si>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</si>
  <si>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</si>
  <si>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</si>
  <si>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</si>
  <si>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</si>
  <si>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</si>
  <si>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</si>
  <si>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</si>
  <si>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</si>
  <si>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</si>
  <si>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</si>
  <si>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</si>
  <si>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</si>
  <si>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</si>
  <si>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</si>
  <si>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</si>
  <si>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</si>
  <si>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</si>
  <si>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</si>
  <si>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</si>
  <si>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</si>
  <si>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</si>
  <si>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</si>
  <si>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</si>
  <si>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</si>
  <si>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</si>
  <si>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</si>
  <si>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</si>
  <si>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</si>
  <si>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</si>
  <si>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</si>
  <si>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</si>
  <si>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</si>
  <si>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</si>
  <si>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</si>
  <si>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</si>
  <si>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</si>
  <si>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</si>
  <si>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</si>
  <si>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</si>
  <si>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</si>
  <si>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</si>
  <si>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</si>
  <si>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</si>
  <si>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</si>
  <si>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</si>
  <si>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</si>
  <si>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</si>
  <si>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</si>
  <si>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</si>
  <si>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</si>
  <si>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</si>
  <si>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</si>
  <si>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</si>
  <si>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</si>
  <si>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</si>
  <si>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</si>
  <si>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</si>
  <si>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</si>
  <si>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</si>
  <si>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</si>
  <si>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</si>
  <si>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</si>
  <si>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</si>
  <si>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</si>
  <si>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</si>
  <si>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</si>
  <si>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</si>
  <si>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</si>
  <si>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</si>
  <si>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</si>
  <si>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</si>
  <si>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</si>
  <si>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</si>
  <si>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</si>
  <si>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</si>
  <si>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</si>
  <si>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</si>
  <si>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</si>
  <si>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</si>
  <si>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</si>
  <si>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</si>
  <si>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</si>
  <si>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</si>
  <si>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</si>
  <si>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</si>
  <si>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</si>
  <si>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</si>
  <si>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</si>
  <si>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</si>
  <si>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</si>
  <si>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</si>
  <si>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</si>
  <si>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</si>
  <si>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</si>
  <si>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</si>
  <si>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</si>
  <si>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</si>
  <si>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</si>
  <si>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</si>
  <si>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</si>
  <si>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</si>
  <si>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</si>
  <si>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</si>
  <si>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</si>
  <si>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</si>
  <si>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</si>
  <si>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</si>
  <si>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</si>
  <si>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</si>
  <si>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</si>
  <si>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</si>
  <si>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</si>
  <si>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</si>
  <si>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</si>
  <si>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</si>
  <si>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</si>
  <si>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</si>
  <si>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</si>
  <si>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</si>
  <si>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</si>
  <si>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</si>
  <si>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</si>
  <si>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</si>
  <si>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</si>
  <si>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</si>
  <si>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</si>
  <si>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</si>
  <si>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</si>
  <si>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</si>
  <si>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</si>
  <si>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</si>
  <si>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</si>
  <si>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</si>
  <si>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</si>
  <si>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</si>
  <si>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</si>
  <si>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</si>
  <si>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</si>
  <si>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</si>
  <si>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</si>
  <si>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</si>
  <si>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</si>
  <si>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</si>
  <si>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</si>
  <si>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</si>
  <si>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</si>
  <si>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</si>
  <si>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</si>
  <si>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</si>
  <si>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</si>
  <si>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</si>
  <si>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</si>
  <si>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</si>
  <si>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</si>
  <si>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</si>
  <si>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</si>
  <si>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</si>
  <si>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</si>
  <si>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</si>
  <si>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</si>
  <si>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</si>
  <si>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</si>
  <si>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</si>
  <si>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</si>
  <si>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</si>
  <si>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</si>
  <si>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</si>
  <si>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</si>
  <si>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</si>
  <si>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</si>
  <si>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</si>
  <si>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</si>
  <si>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</si>
  <si>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</si>
  <si>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</si>
  <si>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</si>
  <si>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</si>
  <si>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</si>
  <si>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</si>
  <si>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</si>
  <si>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</si>
  <si>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</si>
  <si>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</si>
  <si>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</si>
  <si>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</si>
  <si>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</si>
  <si>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</si>
  <si>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</si>
  <si>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</si>
  <si>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</si>
  <si>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</si>
  <si>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</si>
  <si>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</si>
  <si>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</si>
  <si>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</si>
  <si>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</si>
  <si>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</si>
  <si>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</si>
  <si>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</si>
  <si>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</si>
  <si>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</si>
  <si>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</si>
  <si>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</si>
  <si>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</si>
  <si>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</si>
  <si>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</si>
  <si>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</si>
  <si>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</si>
  <si>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</si>
  <si>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</si>
  <si>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</si>
  <si>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</si>
  <si>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</si>
  <si>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</si>
  <si>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</si>
  <si>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</si>
  <si>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</si>
  <si>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</si>
  <si>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</si>
  <si>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</si>
  <si>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</si>
  <si>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</si>
  <si>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</si>
  <si>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</si>
  <si>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</si>
  <si>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</si>
  <si>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</si>
  <si>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</si>
  <si>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</si>
  <si>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</si>
  <si>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</si>
  <si>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</si>
  <si>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</si>
  <si>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</si>
  <si>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</si>
  <si>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</si>
  <si>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</si>
  <si>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</si>
  <si>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</si>
  <si>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</si>
  <si>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</si>
  <si>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</si>
  <si>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</si>
  <si>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</si>
  <si>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</si>
  <si>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</si>
  <si>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</si>
  <si>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</si>
  <si>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</si>
  <si>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</si>
  <si>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</si>
  <si>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</si>
  <si>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</si>
  <si>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</si>
  <si>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</si>
  <si>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</si>
  <si>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</si>
  <si>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</si>
  <si>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</si>
  <si>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</si>
  <si>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</si>
  <si>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</si>
  <si>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</si>
  <si>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</si>
  <si>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</si>
  <si>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</si>
  <si>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</si>
  <si>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</si>
  <si>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</si>
  <si>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</si>
  <si>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</si>
  <si>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</si>
  <si>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</si>
  <si>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</si>
  <si>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</si>
  <si>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</si>
  <si>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</si>
  <si>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</si>
  <si>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</si>
  <si>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</si>
  <si>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</si>
  <si>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</si>
  <si>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</si>
  <si>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</si>
  <si>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</si>
  <si>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</si>
  <si>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</si>
  <si>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</si>
  <si>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</si>
  <si>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</si>
  <si>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</si>
  <si>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</si>
  <si>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</si>
  <si>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</si>
  <si>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</si>
  <si>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</si>
  <si>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</si>
  <si>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</si>
  <si>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</si>
  <si>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</si>
  <si>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</si>
  <si>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</si>
  <si>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</si>
  <si>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</si>
  <si>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</si>
  <si>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</si>
  <si>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</si>
  <si>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</si>
  <si>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</si>
  <si>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</si>
  <si>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</si>
  <si>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</si>
  <si>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</si>
  <si>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</si>
  <si>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</si>
  <si>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</si>
  <si>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</si>
  <si>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</si>
  <si>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</si>
  <si>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</si>
  <si>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</si>
  <si>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</si>
  <si>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</si>
  <si>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</si>
  <si>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</si>
  <si>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</si>
  <si>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</si>
  <si>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</si>
  <si>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</si>
  <si>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</si>
  <si>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</si>
  <si>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</si>
  <si>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</si>
  <si>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</si>
  <si>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</si>
  <si>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</si>
  <si>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</si>
  <si>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</si>
  <si>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</si>
  <si>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</si>
  <si>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</si>
  <si>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</si>
  <si>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</si>
  <si>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</si>
  <si>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</si>
  <si>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</si>
  <si>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</si>
  <si>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</si>
  <si>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</si>
  <si>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</si>
  <si>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</si>
  <si>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</si>
  <si>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</si>
  <si>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</si>
  <si>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</si>
  <si>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</si>
  <si>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</si>
  <si>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</si>
  <si>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</si>
  <si>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</si>
  <si>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</si>
  <si>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</si>
  <si>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</si>
  <si>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</si>
  <si>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</si>
  <si>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</si>
  <si>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</si>
  <si>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</si>
  <si>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</si>
  <si>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</si>
  <si>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</si>
  <si>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</si>
  <si>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</si>
  <si>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</si>
  <si>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</si>
  <si>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</si>
  <si>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</si>
  <si>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</si>
  <si>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</si>
  <si>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</si>
  <si>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</si>
  <si>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</si>
  <si>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</si>
  <si>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</si>
  <si>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</si>
  <si>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</si>
  <si>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</si>
  <si>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</si>
  <si>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</si>
  <si>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</si>
  <si>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</si>
  <si>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</si>
  <si>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</si>
  <si>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</si>
  <si>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</si>
  <si>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</si>
  <si>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</si>
  <si>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</si>
  <si>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</si>
  <si>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</si>
  <si>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</si>
  <si>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</si>
  <si>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</si>
  <si>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</si>
  <si>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</si>
  <si>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</si>
  <si>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</si>
  <si>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</si>
  <si>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</si>
  <si>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</si>
  <si>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</si>
  <si>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</si>
  <si>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</si>
  <si>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</si>
  <si>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</si>
  <si>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</si>
  <si>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</si>
  <si>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</si>
  <si>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</si>
  <si>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</si>
  <si>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</si>
  <si>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</si>
  <si>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</si>
  <si>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</si>
  <si>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</si>
  <si>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</si>
  <si>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</si>
  <si>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</si>
  <si>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</si>
  <si>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</si>
  <si>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</si>
  <si>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</si>
  <si>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</si>
  <si>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</si>
  <si>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</si>
  <si>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</si>
  <si>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</si>
  <si>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</si>
  <si>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</si>
  <si>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</si>
  <si>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</si>
  <si>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</si>
  <si>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</si>
  <si>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</si>
  <si>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</si>
  <si>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</si>
  <si>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</si>
  <si>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</si>
  <si>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</si>
  <si>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</si>
  <si>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</si>
  <si>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</si>
  <si>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</si>
  <si>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</si>
  <si>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</si>
  <si>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</si>
  <si>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</si>
  <si>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</si>
  <si>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</si>
  <si>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</si>
  <si>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</si>
  <si>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</si>
  <si>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</si>
  <si>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</si>
  <si>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</si>
  <si>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</si>
  <si>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</si>
  <si>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</si>
  <si>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</si>
  <si>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</si>
  <si>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</si>
  <si>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</si>
  <si>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</si>
  <si>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</si>
  <si>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</si>
  <si>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</si>
  <si>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</si>
  <si>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</si>
  <si>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</si>
  <si>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</si>
  <si>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</si>
  <si>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</si>
  <si>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</si>
  <si>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</si>
  <si>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</si>
  <si>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</si>
  <si>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</si>
  <si>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</si>
  <si>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</si>
  <si>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</si>
  <si>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</si>
  <si>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</si>
  <si>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</si>
  <si>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</si>
  <si>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</si>
  <si>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</si>
  <si>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</si>
  <si>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</si>
  <si>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</si>
  <si>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</si>
  <si>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</si>
  <si>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</si>
  <si>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</si>
  <si>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</si>
  <si>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</si>
  <si>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</si>
  <si>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</si>
  <si>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</si>
  <si>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</si>
  <si>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</si>
  <si>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</si>
  <si>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</si>
  <si>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</si>
  <si>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</si>
  <si>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</si>
  <si>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</si>
  <si>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</si>
  <si>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</si>
  <si>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</si>
  <si>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</si>
  <si>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</si>
  <si>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</si>
  <si>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</si>
  <si>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</si>
  <si>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</si>
  <si>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</si>
  <si>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</si>
  <si>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</si>
  <si>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</si>
  <si>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</si>
  <si>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</si>
  <si>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</si>
  <si>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</si>
  <si>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</si>
  <si>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</si>
  <si>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</si>
  <si>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</si>
  <si>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</si>
  <si>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</si>
  <si>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</si>
  <si>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</si>
  <si>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</si>
  <si>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</si>
  <si>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</si>
  <si>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</si>
  <si>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</si>
  <si>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</si>
  <si>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</si>
  <si>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</si>
  <si>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</si>
  <si>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</si>
  <si>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</si>
  <si>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</si>
  <si>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</si>
  <si>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</si>
  <si>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</si>
  <si>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</si>
  <si>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</si>
  <si>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</si>
  <si>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</si>
  <si>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</si>
  <si>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</si>
  <si>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</si>
  <si>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</si>
  <si>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</si>
  <si>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</si>
  <si>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</si>
  <si>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</si>
  <si>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</si>
  <si>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</si>
  <si>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</si>
  <si>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</si>
  <si>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</si>
  <si>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</si>
  <si>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</si>
  <si>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</si>
  <si>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</si>
  <si>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</si>
  <si>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</si>
  <si>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</si>
  <si>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</si>
  <si>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</si>
  <si>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</si>
  <si>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</si>
  <si>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</si>
  <si>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</si>
  <si>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</si>
  <si>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</si>
  <si>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</si>
  <si>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</si>
  <si>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</si>
  <si>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</si>
  <si>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</si>
  <si>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</si>
  <si>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</si>
  <si>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</si>
  <si>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</si>
  <si>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</si>
  <si>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</si>
  <si>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</si>
  <si>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</si>
  <si>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</si>
  <si>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</si>
  <si>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</si>
  <si>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</si>
  <si>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</si>
  <si>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</si>
  <si>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</si>
  <si>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</si>
  <si>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</si>
  <si>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</si>
  <si>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</si>
  <si>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</si>
  <si>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</si>
  <si>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</si>
  <si>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</si>
  <si>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</si>
  <si>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</si>
  <si>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</si>
  <si>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</si>
  <si>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</si>
  <si>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</si>
  <si>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</si>
  <si>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</si>
  <si>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</si>
  <si>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</si>
  <si>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</si>
  <si>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</si>
  <si>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</si>
  <si>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</si>
  <si>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</si>
  <si>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</si>
  <si>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</si>
  <si>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</si>
  <si>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</si>
  <si>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</si>
  <si>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</si>
  <si>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</si>
  <si>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</si>
  <si>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</si>
  <si>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</si>
  <si>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</si>
  <si>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</si>
  <si>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</si>
  <si>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</si>
  <si>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</si>
  <si>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</si>
  <si>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</si>
  <si>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</si>
  <si>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</si>
  <si>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</si>
  <si>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</si>
  <si>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</si>
  <si>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</si>
  <si>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</si>
  <si>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</si>
  <si>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</si>
  <si>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</si>
  <si>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</si>
  <si>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</si>
  <si>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</si>
  <si>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</si>
  <si>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</si>
  <si>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</si>
  <si>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</si>
  <si>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</si>
  <si>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</si>
  <si>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</si>
  <si>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</si>
  <si>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</si>
  <si>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</si>
  <si>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</si>
  <si>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</si>
  <si>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</si>
  <si>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</si>
  <si>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</si>
  <si>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</si>
  <si>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</si>
  <si>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</si>
  <si>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</si>
  <si>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</si>
  <si>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</si>
  <si>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</si>
  <si>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</si>
  <si>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</si>
  <si>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</si>
  <si>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</si>
  <si>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</si>
  <si>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</si>
  <si>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</si>
  <si>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</si>
  <si>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</si>
  <si>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</si>
  <si>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</si>
  <si>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</si>
  <si>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</si>
  <si>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</si>
  <si>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</si>
  <si>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</si>
  <si>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</si>
  <si>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</si>
  <si>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</si>
  <si>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</si>
  <si>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</si>
  <si>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</si>
  <si>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</si>
  <si>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</si>
  <si>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</si>
  <si>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</si>
  <si>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</si>
  <si>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</si>
  <si>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</si>
  <si>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</si>
  <si>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</si>
  <si>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</si>
  <si>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</si>
  <si>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</si>
  <si>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</si>
  <si>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</si>
  <si>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</si>
  <si>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</si>
  <si>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</si>
  <si>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</si>
  <si>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</si>
  <si>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</si>
  <si>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</si>
  <si>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</si>
  <si>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</si>
  <si>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</si>
  <si>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</si>
  <si>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</si>
  <si>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</si>
  <si>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</si>
  <si>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</si>
  <si>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</si>
  <si>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</si>
  <si>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</si>
  <si>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</si>
  <si>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</si>
  <si>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</si>
  <si>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</si>
  <si>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</si>
  <si>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</si>
  <si>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</si>
  <si>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</si>
  <si>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</si>
  <si>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</si>
  <si>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</si>
  <si>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</si>
  <si>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</si>
  <si>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</si>
  <si>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</si>
  <si>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</si>
  <si>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</si>
  <si>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</si>
  <si>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</si>
  <si>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</si>
  <si>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</si>
  <si>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</si>
  <si>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</si>
  <si>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</si>
  <si>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</si>
  <si>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</si>
  <si>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</si>
  <si>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</si>
  <si>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</si>
  <si>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</si>
  <si>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</si>
  <si>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</si>
  <si>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</si>
  <si>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</si>
  <si>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</si>
  <si>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</si>
  <si>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</si>
  <si>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</si>
  <si>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</si>
  <si>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</si>
  <si>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</si>
  <si>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</si>
  <si>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</si>
  <si>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</si>
  <si>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</si>
  <si>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</si>
  <si>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</si>
  <si>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</si>
  <si>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</si>
  <si>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</si>
  <si>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</si>
  <si>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</si>
  <si>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</si>
  <si>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</si>
  <si>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</si>
  <si>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</si>
  <si>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</si>
  <si>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</si>
  <si>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</si>
  <si>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</si>
  <si>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</si>
  <si>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</si>
  <si>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</si>
  <si>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</si>
  <si>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</si>
  <si>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</si>
  <si>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</si>
  <si>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</si>
  <si>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</si>
  <si>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</si>
  <si>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</si>
  <si>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</si>
  <si>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</si>
  <si>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</si>
  <si>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</si>
  <si>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</si>
  <si>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</si>
  <si>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</si>
  <si>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</si>
  <si>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</si>
  <si>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</si>
  <si>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</si>
  <si>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</si>
  <si>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</si>
  <si>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</si>
  <si>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</si>
  <si>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</si>
  <si>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</si>
  <si>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</si>
  <si>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</si>
  <si>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</si>
  <si>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</si>
  <si>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</si>
  <si>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</si>
  <si>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</si>
  <si>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</si>
  <si>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</si>
  <si>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</si>
  <si>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</si>
  <si>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</si>
  <si>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</si>
  <si>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</si>
  <si>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</si>
  <si>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</si>
  <si>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</si>
  <si>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</si>
  <si>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</si>
  <si>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</si>
  <si>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</si>
  <si>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</si>
  <si>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</si>
  <si>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</si>
  <si>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</si>
  <si>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</si>
  <si>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</si>
  <si>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</si>
  <si>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</si>
  <si>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</si>
  <si>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</si>
  <si>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</si>
  <si>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</si>
  <si>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</si>
  <si>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</si>
  <si>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</si>
  <si>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</si>
  <si>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</si>
  <si>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</si>
  <si>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</si>
  <si>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</si>
  <si>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</si>
  <si>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</si>
  <si>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</si>
  <si>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</si>
  <si>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</si>
  <si>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</si>
  <si>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</si>
  <si>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</si>
  <si>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</si>
  <si>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</si>
  <si>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</si>
  <si>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</si>
  <si>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</si>
  <si>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</si>
  <si>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</si>
  <si>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</si>
  <si>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</si>
  <si>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</si>
  <si>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</si>
  <si>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</si>
  <si>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</si>
  <si>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</si>
  <si>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</si>
  <si>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</si>
  <si>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</si>
  <si>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</si>
  <si>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</si>
  <si>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</si>
  <si>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</si>
  <si>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</si>
  <si>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</si>
  <si>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</si>
  <si>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</si>
  <si>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</si>
  <si>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</si>
  <si>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</si>
  <si>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</si>
  <si>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</si>
  <si>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</si>
  <si>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</si>
  <si>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</si>
  <si>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</si>
  <si>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</si>
  <si>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</si>
  <si>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</si>
  <si>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</si>
  <si>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</si>
  <si>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</si>
  <si>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</si>
  <si>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</si>
  <si>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</si>
  <si>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</si>
  <si>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</si>
  <si>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</si>
  <si>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</si>
  <si>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</si>
  <si>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</si>
  <si>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</si>
  <si>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</si>
  <si>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</si>
  <si>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</si>
  <si>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</si>
  <si>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</si>
  <si>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</si>
  <si>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</si>
  <si>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</si>
  <si>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</si>
  <si>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</si>
  <si>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</si>
  <si>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</si>
  <si>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</si>
  <si>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</si>
  <si>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</si>
  <si>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</si>
  <si>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</si>
  <si>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</si>
  <si>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</si>
  <si>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</si>
  <si>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</si>
  <si>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</si>
  <si>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</si>
  <si>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</si>
  <si>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</si>
  <si>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</si>
  <si>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</si>
  <si>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</si>
  <si>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</si>
  <si>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</si>
  <si>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</si>
  <si>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</si>
  <si>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</si>
  <si>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</si>
  <si>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</si>
  <si>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</si>
  <si>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</si>
  <si>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</si>
  <si>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</si>
  <si>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</si>
  <si>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</si>
  <si>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</si>
  <si>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</si>
  <si>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</si>
  <si>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</si>
  <si>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</si>
  <si>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</si>
  <si>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</si>
  <si>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</si>
  <si>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</si>
  <si>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</si>
  <si>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</si>
  <si>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</si>
  <si>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</si>
  <si>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</si>
  <si>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</si>
  <si>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</si>
  <si>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</si>
  <si>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</si>
  <si>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</si>
  <si>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</si>
  <si>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</si>
  <si>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</si>
  <si>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</si>
  <si>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</si>
  <si>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</si>
  <si>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</si>
  <si>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</si>
  <si>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</si>
  <si>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</si>
  <si>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</si>
  <si>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</si>
  <si>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</si>
  <si>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</si>
  <si>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</si>
  <si>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</si>
  <si>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</si>
  <si>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</si>
  <si>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</si>
  <si>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</si>
  <si>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</si>
  <si>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</si>
  <si>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</si>
  <si>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</si>
  <si>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</si>
  <si>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</si>
  <si>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</si>
  <si>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</si>
  <si>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</si>
  <si>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</si>
  <si>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</si>
  <si>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</si>
  <si>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</si>
  <si>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</si>
  <si>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</si>
  <si>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</si>
  <si>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</si>
  <si>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</si>
  <si>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</si>
  <si>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</si>
  <si>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</si>
  <si>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</si>
  <si>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</si>
  <si>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</si>
  <si>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</si>
  <si>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</si>
  <si>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</si>
  <si>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</si>
  <si>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</si>
  <si>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</si>
  <si>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</si>
  <si>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</si>
  <si>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</si>
  <si>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</si>
  <si>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</si>
  <si>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</si>
  <si>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</si>
  <si>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</si>
  <si>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</si>
  <si>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</si>
  <si>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</si>
  <si>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</si>
  <si>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</si>
  <si>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</si>
  <si>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</si>
  <si>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</si>
  <si>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</si>
  <si>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</si>
  <si>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</si>
  <si>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</si>
  <si>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</si>
  <si>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</si>
  <si>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</si>
  <si>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</si>
  <si>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</si>
  <si>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</si>
  <si>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</si>
  <si>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</si>
  <si>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</si>
  <si>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</si>
  <si>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</si>
  <si>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</si>
  <si>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</si>
  <si>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</si>
  <si>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</si>
  <si>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</si>
  <si>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</si>
  <si>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</si>
  <si>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</si>
  <si>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</si>
  <si>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</si>
  <si>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</si>
  <si>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</si>
  <si>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</si>
  <si>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</si>
  <si>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</si>
  <si>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</si>
  <si>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</si>
  <si>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</si>
  <si>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</si>
  <si>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</si>
  <si>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</si>
  <si>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</si>
  <si>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</si>
  <si>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</si>
  <si>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</si>
  <si>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</si>
  <si>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</si>
  <si>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</si>
  <si>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</si>
  <si>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</si>
  <si>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</si>
  <si>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</si>
  <si>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</si>
  <si>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</si>
  <si>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</si>
  <si>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</si>
  <si>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</si>
  <si>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</si>
  <si>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</si>
  <si>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</si>
  <si>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</si>
  <si>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</si>
  <si>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</si>
  <si>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</si>
  <si>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</si>
  <si>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</si>
  <si>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</si>
  <si>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</si>
  <si>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</si>
  <si>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</si>
  <si>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</si>
  <si>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</si>
  <si>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</si>
  <si>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</si>
  <si>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</si>
  <si>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</si>
  <si>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</si>
  <si>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</si>
  <si>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</si>
  <si>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</si>
  <si>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</si>
  <si>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</si>
  <si>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</si>
  <si>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</si>
  <si>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</si>
  <si>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</si>
  <si>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</si>
  <si>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</si>
  <si>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</si>
  <si>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</si>
  <si>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</si>
  <si>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</si>
  <si>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</si>
  <si>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</si>
  <si>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</si>
  <si>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</si>
  <si>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</si>
  <si>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</si>
  <si>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</si>
  <si>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</si>
  <si>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</si>
  <si>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</si>
  <si>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</si>
  <si>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</si>
  <si>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</si>
  <si>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</si>
  <si>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</si>
  <si>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</si>
  <si>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</si>
  <si>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</si>
  <si>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</si>
  <si>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</si>
  <si>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</si>
  <si>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</si>
  <si>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</si>
  <si>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</si>
  <si>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</si>
  <si>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</si>
  <si>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</si>
  <si>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</si>
  <si>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</si>
  <si>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</si>
  <si>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</si>
  <si>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</si>
  <si>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</si>
  <si>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</si>
  <si>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</si>
  <si>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</si>
  <si>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</si>
  <si>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</si>
  <si>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</si>
  <si>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</si>
  <si>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</si>
  <si>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</si>
  <si>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</si>
  <si>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</si>
  <si>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</si>
  <si>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</si>
  <si>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</si>
  <si>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</si>
  <si>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</si>
  <si>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</si>
  <si>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</si>
  <si>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</si>
  <si>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</si>
  <si>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</si>
  <si>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</si>
  <si>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</si>
  <si>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</si>
  <si>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</si>
  <si>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</si>
  <si>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</si>
  <si>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</si>
  <si>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</si>
  <si>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</si>
  <si>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</si>
  <si>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</si>
  <si>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</si>
  <si>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</si>
  <si>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</si>
  <si>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</si>
  <si>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</si>
  <si>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</si>
  <si>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</si>
  <si>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</si>
  <si>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</si>
  <si>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</si>
  <si>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</si>
  <si>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</si>
  <si>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</si>
  <si>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</si>
  <si>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</si>
  <si>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</si>
  <si>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</si>
  <si>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</si>
  <si>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</si>
  <si>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</si>
  <si>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</si>
  <si>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</si>
  <si>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</si>
  <si>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</si>
  <si>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</si>
  <si>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</si>
  <si>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</si>
  <si>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</si>
  <si>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</si>
  <si>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</si>
  <si>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</si>
  <si>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</si>
  <si>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</si>
  <si>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</si>
  <si>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</si>
  <si>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</si>
  <si>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</si>
  <si>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</si>
  <si>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</si>
  <si>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</si>
  <si>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</si>
  <si>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</si>
  <si>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</si>
  <si>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</si>
  <si>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</si>
  <si>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</si>
  <si>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</si>
  <si>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</si>
  <si>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</si>
  <si>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</si>
  <si>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</si>
  <si>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</si>
  <si>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</si>
  <si>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</si>
  <si>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</si>
  <si>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</si>
  <si>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</si>
  <si>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</si>
  <si>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</si>
  <si>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</si>
  <si>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</si>
  <si>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</si>
  <si>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</si>
  <si>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</si>
  <si>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</si>
  <si>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</si>
  <si>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</si>
  <si>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</si>
  <si>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</si>
  <si>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</si>
  <si>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</si>
  <si>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</si>
  <si>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</si>
  <si>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</si>
  <si>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</si>
  <si>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</si>
  <si>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</si>
  <si>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</si>
  <si>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</si>
  <si>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</si>
  <si>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</si>
  <si>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</si>
  <si>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</si>
  <si>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</si>
  <si>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</si>
  <si>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</si>
  <si>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</si>
  <si>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</si>
  <si>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</si>
  <si>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</si>
  <si>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</si>
  <si>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</si>
  <si>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</si>
  <si>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</si>
  <si>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</si>
  <si>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</si>
  <si>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</si>
  <si>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</si>
  <si>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</si>
  <si>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</si>
  <si>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</si>
  <si>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</si>
  <si>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</si>
  <si>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</si>
  <si>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</si>
  <si>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</si>
  <si>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</si>
  <si>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</si>
  <si>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</si>
  <si>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</si>
  <si>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</si>
  <si>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</si>
  <si>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</si>
  <si>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</si>
  <si>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</si>
  <si>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</si>
  <si>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</si>
  <si>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</si>
  <si>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</si>
  <si>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</si>
  <si>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</si>
  <si>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</si>
  <si>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</si>
  <si>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</si>
  <si>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</si>
  <si>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</si>
  <si>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</si>
  <si>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</si>
  <si>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</si>
  <si>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</si>
  <si>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</si>
  <si>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</si>
  <si>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</si>
  <si>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</si>
  <si>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</si>
  <si>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</si>
  <si>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</si>
  <si>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</si>
  <si>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</si>
  <si>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</si>
  <si>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</si>
  <si>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</si>
  <si>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</si>
  <si>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</si>
  <si>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</si>
  <si>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</si>
  <si>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</si>
  <si>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</si>
  <si>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</si>
  <si>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</si>
  <si>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</si>
  <si>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</si>
  <si>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</si>
  <si>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</si>
  <si>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</si>
  <si>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</si>
  <si>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</si>
  <si>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</si>
  <si>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</si>
  <si>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</si>
  <si>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</si>
  <si>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</si>
  <si>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</si>
  <si>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</si>
  <si>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</si>
  <si>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</si>
  <si>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</si>
  <si>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</si>
  <si>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</si>
  <si>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</si>
  <si>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</si>
  <si>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</si>
  <si>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</si>
  <si>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</si>
  <si>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</si>
  <si>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</si>
  <si>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</si>
  <si>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</si>
  <si>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</si>
  <si>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</si>
  <si>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</si>
  <si>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</si>
  <si>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</si>
  <si>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</si>
  <si>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</si>
  <si>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</si>
  <si>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</si>
  <si>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</si>
  <si>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</si>
  <si>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</si>
  <si>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</si>
  <si>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</si>
  <si>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</si>
  <si>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</si>
  <si>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</si>
  <si>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</si>
  <si>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</si>
  <si>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</si>
  <si>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</si>
  <si>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</si>
  <si>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</si>
  <si>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</si>
  <si>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</si>
  <si>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</si>
  <si>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</si>
  <si>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</si>
  <si>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</si>
  <si>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</si>
  <si>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</si>
  <si>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</si>
  <si>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</si>
  <si>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</si>
  <si>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</si>
  <si>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</si>
  <si>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</si>
  <si>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</si>
  <si>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</si>
  <si>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</si>
  <si>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</si>
  <si>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</si>
  <si>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</si>
  <si>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</si>
  <si>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</si>
  <si>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</si>
  <si>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</si>
  <si>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</si>
  <si>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</si>
  <si>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</si>
  <si>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</si>
  <si>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</si>
  <si>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</si>
  <si>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</si>
  <si>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</si>
  <si>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</si>
  <si>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</si>
  <si>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</si>
  <si>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</si>
  <si>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</si>
  <si>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</si>
  <si>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</si>
  <si>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</si>
  <si>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</si>
  <si>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</si>
  <si>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</si>
  <si>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</si>
  <si>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</si>
  <si>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</si>
  <si>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</si>
  <si>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</si>
  <si>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</si>
  <si>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</si>
  <si>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</si>
  <si>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</si>
  <si>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</si>
  <si>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</si>
  <si>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</si>
  <si>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</si>
  <si>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</si>
  <si>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</si>
  <si>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</si>
  <si>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</si>
  <si>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</si>
  <si>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</si>
  <si>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</si>
  <si>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</si>
  <si>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</si>
  <si>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</si>
  <si>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</si>
  <si>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</si>
  <si>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</si>
  <si>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</si>
  <si>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</si>
  <si>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</si>
  <si>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</si>
  <si>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</si>
  <si>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</si>
  <si>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</si>
  <si>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</si>
  <si>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</si>
  <si>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</si>
  <si>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</si>
  <si>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</si>
  <si>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</si>
  <si>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</si>
  <si>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</si>
  <si>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</si>
  <si>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</si>
  <si>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</si>
  <si>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</si>
  <si>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</si>
  <si>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</si>
  <si>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</si>
  <si>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</si>
  <si>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</si>
  <si>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</si>
  <si>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</si>
  <si>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</si>
  <si>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</si>
  <si>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</si>
  <si>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</si>
  <si>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</si>
  <si>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</si>
  <si>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</si>
  <si>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</si>
  <si>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</si>
  <si>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</si>
  <si>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</si>
  <si>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</si>
  <si>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</si>
  <si>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</si>
  <si>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</si>
  <si>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</si>
  <si>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</si>
  <si>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</si>
  <si>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</si>
  <si>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</si>
  <si>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</si>
  <si>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</si>
  <si>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</si>
  <si>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</si>
  <si>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</si>
  <si>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</si>
  <si>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</si>
  <si>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</si>
  <si>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</si>
  <si>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</si>
  <si>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</si>
  <si>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</si>
  <si>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</si>
  <si>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</si>
  <si>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</si>
  <si>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</si>
  <si>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</si>
  <si>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</si>
  <si>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</si>
  <si>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</si>
  <si>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</si>
  <si>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</si>
  <si>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</si>
  <si>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</si>
  <si>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</si>
  <si>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</si>
  <si>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</si>
  <si>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</si>
  <si>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</si>
  <si>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</si>
  <si>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</si>
  <si>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</si>
  <si>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</si>
  <si>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</si>
  <si>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</si>
  <si>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</si>
  <si>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</si>
  <si>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</si>
  <si>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</si>
  <si>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</si>
  <si>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</si>
  <si>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</si>
  <si>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</si>
  <si>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</si>
  <si>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</si>
  <si>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</si>
  <si>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</si>
  <si>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</si>
  <si>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</si>
  <si>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</si>
  <si>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</si>
  <si>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</si>
  <si>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</si>
  <si>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</si>
  <si>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</si>
  <si>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</si>
  <si>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</si>
  <si>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</si>
  <si>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</si>
  <si>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</si>
  <si>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</si>
  <si>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</si>
  <si>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</si>
  <si>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</si>
  <si>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</si>
  <si>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</si>
  <si>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</si>
  <si>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</si>
  <si>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</si>
  <si>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</si>
  <si>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</si>
  <si>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</si>
  <si>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</si>
  <si>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</si>
  <si>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</si>
  <si>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</si>
  <si>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</si>
  <si>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</si>
  <si>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</si>
  <si>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</si>
  <si>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</si>
  <si>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</si>
  <si>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</si>
  <si>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</si>
  <si>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</si>
  <si>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</si>
  <si>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</si>
  <si>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</si>
  <si>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</si>
  <si>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</si>
  <si>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</si>
  <si>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</si>
  <si>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</si>
  <si>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</si>
  <si>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</si>
  <si>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</si>
  <si>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</si>
  <si>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</si>
  <si>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</si>
  <si>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</si>
  <si>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</si>
  <si>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</si>
  <si>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</si>
  <si>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</si>
  <si>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</si>
  <si>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</si>
  <si>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</si>
  <si>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</si>
  <si>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</si>
  <si>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</si>
  <si>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</si>
  <si>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</si>
  <si>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</si>
  <si>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</si>
  <si>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</si>
  <si>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</si>
  <si>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</si>
  <si>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</si>
  <si>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</si>
  <si>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</si>
  <si>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</si>
  <si>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</si>
  <si>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</si>
  <si>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</si>
  <si>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</si>
  <si>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</si>
  <si>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</si>
  <si>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</si>
  <si>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</si>
  <si>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</si>
  <si>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</si>
  <si>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</si>
  <si>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</si>
  <si>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</si>
  <si>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</si>
  <si>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</si>
  <si>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</si>
  <si>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</si>
  <si>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</si>
  <si>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</si>
  <si>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</si>
  <si>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</si>
  <si>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</si>
  <si>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</si>
  <si>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</si>
  <si>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</si>
  <si>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</si>
  <si>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</si>
  <si>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</si>
  <si>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</si>
  <si>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</si>
  <si>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</si>
  <si>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</si>
  <si>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</si>
  <si>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</si>
  <si>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</si>
  <si>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</si>
  <si>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</si>
  <si>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</si>
  <si>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</si>
  <si>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</si>
  <si>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</si>
  <si>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</si>
  <si>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</si>
  <si>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</si>
  <si>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</si>
  <si>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</si>
  <si>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</si>
  <si>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</si>
  <si>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</si>
  <si>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</si>
  <si>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</si>
  <si>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</si>
  <si>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</si>
  <si>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</si>
  <si>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</si>
  <si>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</si>
  <si>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</si>
  <si>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</si>
  <si>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</si>
  <si>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</si>
  <si>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</si>
  <si>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</si>
  <si>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</si>
  <si>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</si>
  <si>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</si>
  <si>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</si>
  <si>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</si>
  <si>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</si>
  <si>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</si>
  <si>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</si>
  <si>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</si>
  <si>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</si>
  <si>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</si>
  <si>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</si>
  <si>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</si>
  <si>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</si>
  <si>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</si>
  <si>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</si>
  <si>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</si>
  <si>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</si>
  <si>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</si>
  <si>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</si>
  <si>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</si>
  <si>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</si>
  <si>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</si>
  <si>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</si>
  <si>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</si>
  <si>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</si>
  <si>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</si>
  <si>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</si>
  <si>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</si>
  <si>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</si>
  <si>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</si>
  <si>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</si>
  <si>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</si>
  <si>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</si>
  <si>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</si>
  <si>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</si>
  <si>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</si>
  <si>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</si>
  <si>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</si>
  <si>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</si>
  <si>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</si>
  <si>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</si>
  <si>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</si>
  <si>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</si>
  <si>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</si>
  <si>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</si>
  <si>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</si>
  <si>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</si>
  <si>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</si>
  <si>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</si>
  <si>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</si>
  <si>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</si>
  <si>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</si>
  <si>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</si>
  <si>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</si>
  <si>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</si>
  <si>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</si>
  <si>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</si>
  <si>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</si>
  <si>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</si>
  <si>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</si>
  <si>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</si>
  <si>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</si>
  <si>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</si>
  <si>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</si>
  <si>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</si>
  <si>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</si>
  <si>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</si>
  <si>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</si>
  <si>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</si>
  <si>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</si>
  <si>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</si>
  <si>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</si>
  <si>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</si>
  <si>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</si>
  <si>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</si>
  <si>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</si>
  <si>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</si>
  <si>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</si>
  <si>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</si>
  <si>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</si>
  <si>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</si>
  <si>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</si>
  <si>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</si>
  <si>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</si>
  <si>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</si>
  <si>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</si>
  <si>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</si>
  <si>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</si>
  <si>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</si>
  <si>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</si>
  <si>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</si>
  <si>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</si>
  <si>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</si>
  <si>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</si>
  <si>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</si>
  <si>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</si>
  <si>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</si>
  <si>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</si>
  <si>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</si>
  <si>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</si>
  <si>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</si>
  <si>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</si>
  <si>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</si>
  <si>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</si>
  <si>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</si>
  <si>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</si>
  <si>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</si>
  <si>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</si>
  <si>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</si>
  <si>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</si>
  <si>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</si>
  <si>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</si>
  <si>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</si>
  <si>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</si>
  <si>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</si>
  <si>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</si>
  <si>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</si>
  <si>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</si>
  <si>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</si>
  <si>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</si>
  <si>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</si>
  <si>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</si>
  <si>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</si>
  <si>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</si>
  <si>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</si>
  <si>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</si>
  <si>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</si>
  <si>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</si>
  <si>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</si>
  <si>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</si>
  <si>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</si>
  <si>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</si>
  <si>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</si>
  <si>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</si>
  <si>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</si>
  <si>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</si>
  <si>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</si>
  <si>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</si>
  <si>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</si>
  <si>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</si>
  <si>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</si>
  <si>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</si>
  <si>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</si>
  <si>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</si>
  <si>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</si>
  <si>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</si>
  <si>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</si>
  <si>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</si>
  <si>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</si>
  <si>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</si>
  <si>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</si>
  <si>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</si>
  <si>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</si>
  <si>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</si>
  <si>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</si>
  <si>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</si>
  <si>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</si>
  <si>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</si>
  <si>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</si>
  <si>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</si>
  <si>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</si>
  <si>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</si>
  <si>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</si>
  <si>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</si>
  <si>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</si>
  <si>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</si>
  <si>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</si>
  <si>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</si>
  <si>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</si>
  <si>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</si>
  <si>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</si>
  <si>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</si>
  <si>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</si>
  <si>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</si>
  <si>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</si>
  <si>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</si>
  <si>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</si>
  <si>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</si>
  <si>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</si>
  <si>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</si>
  <si>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</si>
  <si>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</si>
  <si>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</si>
  <si>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</si>
  <si>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</si>
  <si>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</si>
  <si>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</si>
  <si>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</si>
  <si>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</si>
  <si>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</si>
  <si>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</si>
  <si>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</si>
  <si>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</si>
  <si>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</si>
  <si>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</si>
  <si>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</si>
  <si>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</si>
  <si>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</si>
  <si>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</si>
  <si>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</si>
  <si>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</si>
  <si>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</si>
  <si>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</si>
  <si>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</si>
  <si>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</si>
  <si>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</si>
  <si>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</si>
  <si>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</si>
  <si>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</si>
  <si>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</si>
  <si>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</si>
  <si>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</si>
  <si>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</si>
  <si>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</si>
  <si>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</si>
  <si>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</si>
  <si>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</si>
  <si>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</si>
  <si>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</si>
  <si>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</si>
  <si>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</si>
  <si>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</si>
  <si>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</si>
  <si>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</si>
  <si>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</si>
  <si>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</si>
  <si>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</si>
  <si>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</si>
  <si>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</si>
  <si>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</si>
  <si>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</si>
  <si>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</si>
  <si>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</si>
  <si>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</si>
  <si>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</si>
  <si>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</si>
  <si>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</si>
  <si>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</si>
  <si>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</si>
  <si>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</si>
  <si>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</si>
  <si>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</si>
  <si>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</si>
  <si>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</si>
  <si>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</si>
  <si>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</si>
  <si>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</si>
  <si>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</si>
  <si>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</si>
  <si>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</si>
  <si>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</si>
  <si>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</si>
  <si>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</si>
  <si>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</si>
  <si>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</si>
  <si>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</si>
  <si>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</si>
  <si>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</si>
  <si>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</si>
  <si>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</si>
  <si>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</si>
  <si>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</si>
  <si>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</si>
  <si>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</si>
  <si>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</si>
  <si>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</si>
  <si>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</si>
  <si>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</si>
  <si>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</si>
  <si>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</si>
  <si>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</si>
  <si>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</si>
  <si>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</si>
  <si>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</si>
  <si>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</si>
  <si>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</si>
  <si>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</si>
  <si>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</si>
  <si>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</si>
  <si>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</si>
  <si>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</si>
  <si>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</si>
  <si>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</si>
  <si>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</si>
  <si>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</si>
  <si>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</si>
  <si>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</si>
  <si>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</si>
  <si>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</si>
  <si>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</si>
  <si>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</si>
  <si>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</si>
  <si>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</si>
  <si>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</si>
  <si>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</si>
  <si>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</si>
  <si>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</si>
  <si>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</si>
  <si>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</si>
  <si>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</si>
  <si>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</si>
  <si>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</si>
  <si>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</si>
  <si>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</si>
  <si>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</si>
  <si>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</si>
  <si>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</si>
  <si>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</si>
  <si>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</si>
  <si>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</si>
  <si>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</si>
  <si>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</si>
  <si>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</si>
  <si>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</si>
  <si>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</si>
  <si>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</si>
  <si>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</si>
  <si>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</si>
  <si>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</si>
  <si>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</si>
  <si>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</si>
  <si>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</si>
  <si>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</si>
  <si>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</si>
  <si>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</si>
  <si>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</si>
  <si>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</si>
  <si>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</si>
  <si>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</si>
  <si>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</si>
  <si>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</si>
  <si>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</si>
  <si>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</si>
  <si>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</si>
  <si>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</si>
  <si>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</si>
  <si>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</si>
  <si>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</si>
  <si>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</si>
  <si>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</si>
  <si>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</si>
  <si>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</si>
  <si>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</si>
  <si>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</si>
  <si>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</si>
  <si>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</si>
  <si>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</si>
  <si>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</si>
  <si>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</si>
  <si>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</si>
  <si>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</si>
  <si>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</si>
  <si>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</si>
  <si>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</si>
  <si>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</si>
  <si>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</si>
  <si>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</si>
  <si>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</si>
  <si>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</si>
  <si>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</si>
  <si>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</si>
  <si>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</si>
  <si>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</si>
  <si>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</si>
  <si>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</si>
  <si>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</si>
  <si>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</si>
  <si>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</si>
  <si>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</si>
  <si>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</si>
  <si>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</si>
  <si>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</si>
  <si>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</si>
  <si>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</si>
  <si>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</si>
  <si>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</si>
  <si>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</si>
  <si>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</si>
  <si>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</si>
  <si>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</si>
  <si>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</si>
  <si>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</si>
  <si>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</si>
  <si>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</si>
  <si>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</si>
  <si>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</si>
  <si>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</si>
  <si>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</si>
  <si>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</si>
  <si>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</si>
  <si>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</si>
  <si>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</si>
  <si>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</si>
  <si>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</si>
  <si>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</si>
  <si>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</si>
  <si>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</si>
  <si>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</si>
  <si>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</si>
  <si>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</si>
  <si>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</si>
  <si>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</si>
  <si>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</si>
  <si>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</si>
  <si>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</si>
  <si>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</si>
  <si>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</si>
  <si>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</si>
  <si>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</si>
  <si>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</si>
  <si>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</si>
  <si>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</si>
  <si>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</si>
  <si>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</si>
  <si>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</si>
  <si>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</si>
  <si>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</si>
  <si>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</si>
  <si>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</si>
  <si>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</si>
  <si>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</si>
  <si>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</si>
  <si>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</si>
  <si>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</si>
  <si>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</si>
  <si>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</si>
  <si>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</si>
  <si>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</si>
  <si>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</si>
  <si>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</si>
  <si>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</si>
  <si>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</si>
  <si>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</si>
  <si>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</si>
  <si>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</si>
  <si>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</si>
  <si>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</si>
  <si>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</si>
  <si>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</si>
  <si>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</si>
  <si>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</si>
  <si>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</si>
  <si>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</si>
  <si>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</si>
  <si>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</si>
  <si>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</si>
  <si>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</si>
  <si>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</si>
  <si>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</si>
  <si>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</si>
  <si>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</si>
  <si>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</si>
  <si>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</si>
  <si>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</si>
  <si>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</si>
  <si>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</si>
  <si>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</si>
  <si>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</si>
  <si>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</si>
  <si>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</si>
  <si>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</si>
  <si>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</si>
  <si>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</si>
  <si>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</si>
  <si>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</si>
  <si>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</si>
  <si>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</si>
  <si>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</si>
  <si>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</si>
  <si>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</si>
  <si>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</si>
  <si>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</si>
  <si>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</si>
  <si>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</si>
  <si>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</si>
  <si>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</si>
  <si>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</si>
  <si>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</si>
  <si>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</si>
  <si>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</si>
  <si>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</si>
  <si>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</si>
  <si>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</si>
  <si>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</si>
  <si>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</si>
  <si>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</si>
  <si>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</si>
  <si>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</si>
  <si>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</si>
  <si>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</si>
  <si>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</si>
  <si>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</si>
  <si>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</si>
  <si>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</si>
  <si>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</si>
  <si>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</si>
  <si>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</si>
  <si>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</si>
  <si>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</si>
  <si>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</si>
  <si>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</si>
  <si>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</si>
  <si>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</si>
  <si>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</si>
  <si>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</si>
  <si>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</si>
  <si>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</si>
  <si>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</si>
  <si>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</si>
  <si>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</si>
  <si>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</si>
  <si>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</si>
  <si>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</si>
  <si>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</si>
  <si>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</si>
  <si>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</si>
  <si>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</si>
  <si>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</si>
  <si>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</si>
  <si>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</si>
  <si>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</si>
  <si>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</si>
  <si>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</si>
  <si>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</si>
  <si>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</si>
  <si>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</si>
  <si>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</si>
  <si>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</si>
  <si>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</si>
  <si>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</si>
  <si>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</si>
  <si>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</si>
  <si>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</si>
  <si>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</si>
  <si>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</si>
  <si>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</si>
  <si>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</si>
  <si>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</si>
  <si>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</si>
  <si>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</si>
  <si>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</si>
  <si>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</si>
  <si>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</si>
  <si>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</si>
  <si>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</si>
  <si>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</si>
  <si>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</si>
  <si>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</si>
  <si>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</si>
  <si>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</si>
  <si>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</si>
  <si>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</si>
  <si>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</si>
  <si>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</si>
  <si>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</si>
  <si>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</si>
  <si>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</si>
  <si>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</si>
  <si>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</si>
  <si>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</si>
  <si>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</si>
  <si>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</si>
  <si>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</si>
  <si>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</si>
  <si>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</si>
  <si>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</si>
  <si>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</si>
  <si>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</si>
  <si>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</si>
  <si>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</si>
  <si>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</si>
  <si>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</si>
  <si>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</si>
  <si>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</si>
  <si>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</si>
  <si>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</si>
  <si>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</si>
  <si>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</si>
  <si>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</si>
  <si>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</si>
  <si>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</si>
  <si>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</si>
  <si>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</si>
  <si>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</si>
  <si>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</si>
  <si>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</si>
  <si>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</si>
  <si>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</si>
  <si>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</si>
  <si>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</si>
  <si>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</si>
  <si>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</si>
  <si>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</si>
  <si>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</si>
  <si>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</si>
  <si>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</si>
  <si>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</si>
  <si>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</si>
  <si>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</si>
  <si>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</si>
  <si>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</si>
  <si>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</si>
  <si>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</si>
  <si>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</si>
  <si>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</si>
  <si>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</si>
  <si>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</si>
  <si>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</si>
  <si>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</si>
  <si>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</si>
  <si>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</si>
  <si>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</si>
  <si>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</si>
  <si>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</si>
  <si>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</si>
  <si>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</si>
  <si>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</si>
  <si>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</si>
  <si>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</si>
  <si>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</si>
  <si>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</si>
  <si>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</si>
  <si>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</si>
  <si>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</si>
  <si>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</si>
  <si>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</si>
  <si>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</si>
  <si>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</si>
  <si>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</si>
  <si>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</si>
  <si>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</si>
  <si>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</si>
  <si>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</si>
  <si>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</si>
  <si>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</si>
  <si>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</si>
  <si>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</si>
  <si>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</si>
  <si>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</si>
  <si>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</si>
  <si>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</si>
  <si>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</si>
  <si>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</si>
  <si>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</si>
  <si>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</si>
  <si>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</si>
  <si>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</si>
  <si>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</si>
  <si>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</si>
  <si>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</si>
  <si>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</si>
  <si>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</si>
  <si>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</si>
  <si>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</si>
  <si>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</si>
  <si>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</si>
  <si>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</si>
  <si>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</si>
  <si>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</si>
  <si>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</si>
  <si>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</si>
  <si>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</si>
  <si>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</si>
  <si>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</si>
  <si>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</si>
  <si>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</si>
  <si>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</si>
  <si>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</si>
  <si>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</si>
  <si>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</si>
  <si>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</si>
  <si>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</si>
  <si>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</si>
  <si>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</si>
  <si>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</si>
  <si>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</si>
  <si>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</si>
  <si>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</si>
  <si>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</si>
  <si>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</si>
  <si>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</si>
  <si>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</si>
  <si>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</si>
  <si>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</si>
  <si>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</si>
  <si>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</si>
  <si>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</si>
  <si>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</si>
  <si>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</si>
  <si>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</si>
  <si>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</si>
  <si>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</si>
  <si>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</si>
  <si>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</si>
  <si>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</si>
  <si>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</si>
  <si>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</si>
  <si>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</si>
  <si>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</si>
  <si>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</si>
  <si>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</si>
  <si>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</si>
  <si>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</si>
  <si>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</si>
  <si>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</si>
  <si>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</si>
  <si>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</si>
  <si>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</si>
  <si>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</si>
  <si>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</si>
  <si>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</si>
  <si>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</si>
  <si>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</si>
  <si>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</si>
  <si>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</si>
  <si>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</si>
  <si>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</si>
  <si>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</si>
  <si>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</si>
  <si>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</si>
  <si>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</si>
  <si>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</si>
  <si>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</si>
  <si>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</si>
  <si>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</si>
  <si>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</si>
  <si>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</si>
  <si>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</si>
  <si>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</si>
  <si>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</si>
  <si>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</si>
  <si>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</si>
  <si>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</si>
  <si>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</si>
  <si>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</si>
  <si>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</si>
  <si>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</si>
  <si>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</si>
  <si>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</si>
  <si>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</si>
  <si>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</si>
  <si>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</si>
  <si>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</si>
  <si>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</si>
  <si>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</si>
  <si>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</si>
  <si>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</si>
  <si>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</si>
  <si>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</si>
  <si>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</si>
  <si>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</si>
  <si>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</si>
  <si>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</si>
  <si>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</si>
  <si>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</si>
  <si>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</si>
  <si>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</si>
  <si>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</si>
  <si>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</si>
  <si>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</si>
  <si>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</si>
  <si>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</si>
  <si>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</si>
  <si>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</si>
  <si>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</si>
  <si>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</si>
  <si>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</si>
  <si>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</si>
  <si>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</si>
  <si>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</si>
  <si>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</si>
  <si>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</si>
  <si>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</si>
  <si>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</si>
  <si>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</si>
  <si>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</si>
  <si>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</si>
  <si>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</si>
  <si>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</si>
  <si>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</si>
  <si>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</si>
  <si>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</si>
  <si>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</si>
  <si>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</si>
  <si>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</si>
  <si>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</si>
  <si>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</si>
  <si>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</si>
  <si>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</si>
  <si>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</si>
  <si>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</si>
  <si>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</si>
  <si>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</si>
  <si>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</si>
  <si>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</si>
  <si>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</si>
  <si>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</si>
  <si>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</si>
  <si>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</si>
  <si>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</si>
  <si>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</si>
  <si>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</si>
  <si>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</si>
  <si>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</si>
  <si>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</si>
  <si>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</si>
  <si>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</si>
  <si>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</si>
  <si>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</si>
  <si>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</si>
  <si>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</si>
  <si>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</si>
  <si>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</si>
  <si>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</si>
  <si>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</si>
  <si>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</si>
  <si>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</si>
  <si>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</si>
  <si>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</si>
  <si>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</si>
  <si>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</si>
  <si>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</si>
  <si>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</si>
  <si>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</si>
  <si>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</si>
  <si>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</si>
  <si>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</si>
  <si>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</si>
  <si>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</si>
  <si>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</si>
  <si>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</si>
  <si>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</si>
  <si>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</si>
  <si>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</si>
  <si>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</si>
  <si>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</si>
  <si>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</si>
  <si>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</si>
  <si>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</si>
  <si>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</si>
  <si>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</si>
  <si>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</si>
  <si>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</si>
  <si>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</si>
  <si>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</si>
  <si>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</si>
  <si>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</si>
  <si>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</si>
  <si>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</si>
  <si>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</si>
  <si>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</si>
  <si>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</si>
  <si>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</si>
  <si>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</si>
  <si>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</si>
  <si>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</si>
  <si>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</si>
  <si>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</si>
  <si>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</si>
  <si>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</si>
  <si>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</si>
  <si>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</si>
  <si>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</si>
  <si>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</si>
  <si>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</si>
  <si>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</si>
  <si>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</si>
  <si>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</si>
  <si>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</si>
  <si>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</si>
  <si>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</si>
  <si>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</si>
  <si>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</si>
  <si>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</si>
  <si>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</si>
  <si>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</si>
  <si>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</si>
  <si>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</si>
  <si>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</si>
  <si>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</si>
  <si>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</si>
  <si>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</si>
  <si>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</si>
  <si>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</si>
  <si>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</si>
  <si>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</si>
  <si>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</si>
  <si>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</si>
  <si>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</si>
  <si>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</si>
  <si>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</si>
  <si>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</si>
  <si>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</si>
  <si>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</si>
  <si>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</si>
  <si>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</si>
  <si>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</si>
  <si>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</si>
  <si>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</si>
  <si>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</si>
  <si>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</si>
  <si>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</si>
  <si>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</si>
  <si>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</si>
  <si>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</si>
  <si>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</si>
  <si>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</si>
  <si>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</si>
  <si>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</si>
  <si>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</si>
  <si>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</si>
  <si>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</si>
  <si>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</si>
  <si>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</si>
  <si>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</si>
  <si>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</si>
  <si>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</si>
  <si>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</si>
  <si>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</si>
  <si>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</si>
  <si>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</si>
  <si>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</si>
  <si>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</si>
  <si>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</si>
  <si>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</si>
  <si>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</si>
  <si>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</si>
  <si>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</si>
  <si>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</si>
  <si>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</si>
  <si>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</si>
  <si>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</si>
  <si>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</si>
  <si>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</si>
  <si>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</si>
  <si>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</si>
  <si>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</si>
  <si>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</si>
  <si>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</si>
  <si>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</si>
  <si>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</si>
  <si>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</si>
  <si>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</si>
  <si>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</si>
  <si>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</si>
  <si>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</si>
  <si>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</si>
  <si>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</si>
  <si>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</si>
  <si>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</si>
  <si>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</si>
  <si>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</si>
  <si>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</si>
  <si>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</si>
  <si>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</si>
  <si>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</si>
  <si>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</si>
  <si>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</si>
  <si>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</si>
  <si>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</si>
  <si>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</si>
  <si>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</si>
  <si>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</si>
  <si>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</si>
  <si>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</si>
  <si>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</si>
  <si>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</si>
  <si>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</si>
  <si>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</si>
  <si>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</si>
  <si>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</si>
  <si>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</si>
  <si>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</si>
  <si>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</si>
  <si>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</si>
  <si>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</si>
  <si>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</si>
  <si>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</si>
  <si>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</si>
  <si>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</si>
  <si>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</si>
  <si>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</si>
  <si>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</si>
  <si>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</si>
  <si>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</si>
  <si>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</si>
  <si>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</si>
  <si>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</si>
  <si>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</si>
  <si>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</si>
  <si>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</si>
  <si>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</si>
  <si>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</si>
  <si>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</si>
  <si>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</si>
  <si>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</si>
  <si>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</si>
  <si>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</si>
  <si>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</si>
  <si>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</si>
  <si>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</si>
  <si>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</si>
  <si>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</si>
  <si>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</si>
  <si>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</si>
  <si>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</si>
  <si>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</si>
  <si>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</si>
  <si>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</si>
  <si>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</si>
  <si>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</si>
  <si>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</si>
  <si>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</si>
  <si>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</si>
  <si>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</si>
  <si>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</si>
  <si>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</si>
  <si>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</si>
  <si>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</si>
  <si>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</si>
  <si>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</si>
  <si>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</si>
  <si>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</si>
  <si>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</si>
  <si>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</si>
  <si>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</si>
  <si>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</si>
  <si>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</si>
  <si>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</si>
  <si>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</si>
  <si>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</si>
  <si>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</si>
  <si>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</si>
  <si>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</si>
  <si>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</si>
  <si>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</si>
  <si>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</si>
  <si>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</si>
  <si>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</si>
  <si>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</si>
  <si>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</si>
  <si>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</si>
  <si>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</si>
  <si>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</si>
  <si>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</si>
  <si>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</si>
  <si>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</si>
  <si>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</si>
  <si>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</si>
  <si>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</si>
  <si>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</si>
  <si>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</si>
  <si>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</si>
  <si>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</si>
  <si>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</si>
  <si>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</si>
  <si>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</si>
  <si>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</si>
  <si>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</si>
  <si>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</si>
  <si>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</si>
  <si>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</si>
  <si>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</si>
  <si>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</si>
  <si>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</si>
  <si>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</si>
  <si>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</si>
  <si>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</si>
  <si>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</si>
  <si>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</si>
  <si>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</si>
  <si>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</si>
  <si>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</si>
  <si>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</si>
  <si>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</si>
  <si>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</si>
  <si>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</si>
  <si>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</si>
  <si>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</si>
  <si>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</si>
  <si>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</si>
  <si>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</si>
  <si>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</si>
  <si>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</si>
  <si>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</si>
  <si>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</si>
  <si>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</si>
  <si>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</si>
  <si>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</si>
  <si>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</si>
  <si>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</si>
  <si>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</si>
  <si>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</si>
  <si>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</si>
  <si>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</si>
  <si>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</si>
  <si>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</si>
  <si>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</si>
  <si>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</si>
  <si>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</si>
  <si>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</si>
  <si>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</si>
  <si>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</si>
  <si>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</si>
  <si>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</si>
  <si>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</si>
  <si>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</si>
  <si>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</si>
  <si>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</si>
  <si>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</si>
  <si>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</si>
  <si>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</si>
  <si>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</si>
  <si>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</si>
  <si>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</si>
  <si>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</si>
  <si>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</si>
  <si>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</si>
  <si>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</si>
  <si>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</si>
  <si>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</si>
  <si>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</si>
  <si>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</si>
  <si>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</si>
  <si>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</si>
  <si>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</si>
  <si>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</si>
  <si>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</si>
  <si>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</si>
  <si>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</si>
  <si>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</si>
  <si>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</si>
  <si>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</si>
  <si>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</si>
  <si>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</si>
  <si>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</si>
  <si>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</si>
  <si>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</si>
  <si>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</si>
  <si>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</si>
  <si>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</si>
  <si>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</si>
  <si>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</si>
  <si>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</si>
  <si>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</si>
  <si>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</si>
  <si>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</si>
  <si>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</si>
  <si>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</si>
  <si>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</si>
  <si>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</si>
  <si>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</si>
  <si>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</si>
  <si>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</si>
  <si>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</si>
  <si>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</si>
  <si>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</si>
  <si>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</si>
  <si>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</si>
  <si>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</si>
  <si>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</si>
  <si>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</si>
  <si>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</si>
  <si>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</si>
  <si>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</si>
  <si>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</si>
  <si>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</si>
  <si>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</si>
  <si>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</si>
  <si>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</si>
  <si>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</si>
  <si>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</si>
  <si>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</si>
  <si>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</si>
  <si>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</si>
  <si>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</si>
  <si>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</si>
  <si>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</si>
  <si>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</si>
  <si>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</si>
  <si>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</si>
  <si>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</si>
  <si>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</si>
  <si>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</si>
  <si>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</si>
  <si>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</si>
  <si>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</si>
  <si>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</si>
  <si>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</si>
  <si>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</si>
  <si>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</si>
  <si>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</si>
  <si>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</si>
  <si>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</si>
  <si>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</si>
  <si>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</si>
  <si>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</si>
  <si>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</si>
  <si>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</si>
  <si>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</si>
  <si>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</si>
  <si>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</si>
  <si>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</si>
  <si>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</si>
  <si>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</si>
  <si>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</si>
  <si>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</si>
  <si>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</si>
  <si>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</si>
  <si>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</si>
  <si>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</si>
  <si>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</si>
  <si>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</si>
  <si>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</si>
  <si>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</si>
  <si>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</si>
  <si>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</si>
  <si>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</si>
  <si>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</si>
  <si>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</si>
  <si>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</si>
  <si>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</si>
  <si>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</si>
  <si>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</si>
  <si>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</si>
  <si>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</si>
  <si>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</si>
  <si>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</si>
  <si>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</si>
  <si>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</si>
  <si>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</si>
  <si>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</si>
  <si>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</si>
  <si>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</si>
  <si>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</si>
  <si>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</si>
  <si>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</si>
  <si>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</si>
  <si>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</si>
  <si>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</si>
  <si>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</si>
  <si>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</si>
  <si>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</si>
  <si>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</si>
  <si>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</si>
  <si>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</si>
  <si>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</si>
  <si>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</si>
  <si>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</si>
  <si>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</si>
  <si>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</si>
  <si>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</si>
  <si>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</si>
  <si>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</si>
  <si>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</si>
  <si>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</si>
  <si>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</si>
  <si>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</si>
  <si>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</si>
  <si>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</si>
  <si>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</si>
  <si>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</si>
  <si>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</si>
  <si>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</si>
  <si>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</si>
  <si>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</si>
  <si>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</si>
  <si>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</si>
  <si>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</si>
  <si>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</si>
  <si>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</si>
  <si>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</si>
  <si>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</si>
  <si>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</si>
  <si>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</si>
  <si>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</si>
  <si>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</si>
  <si>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</si>
  <si>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</si>
  <si>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</si>
  <si>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</si>
  <si>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</si>
  <si>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</si>
  <si>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</si>
  <si>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</si>
  <si>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</si>
  <si>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</si>
  <si>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</si>
  <si>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</si>
  <si>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</si>
  <si>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</si>
  <si>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</si>
  <si>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</si>
  <si>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</si>
  <si>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</si>
  <si>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</si>
  <si>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</si>
  <si>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</si>
  <si>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</si>
  <si>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</si>
  <si>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</si>
  <si>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</si>
  <si>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</si>
  <si>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</si>
  <si>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</si>
  <si>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</si>
  <si>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</si>
  <si>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</si>
  <si>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</si>
  <si>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</si>
  <si>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</si>
  <si>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</si>
  <si>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</si>
  <si>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</si>
  <si>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</si>
  <si>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</si>
  <si>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</si>
  <si>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</si>
  <si>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</si>
  <si>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</si>
  <si>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</si>
  <si>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</si>
  <si>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</si>
  <si>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</si>
  <si>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</si>
  <si>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</si>
  <si>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</si>
  <si>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</si>
  <si>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</si>
  <si>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</si>
  <si>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</si>
  <si>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</si>
  <si>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</si>
  <si>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</si>
  <si>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</si>
  <si>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</si>
  <si>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</si>
  <si>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</si>
  <si>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</si>
  <si>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</si>
  <si>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</si>
  <si>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</si>
  <si>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</si>
  <si>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</si>
  <si>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</si>
  <si>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</si>
  <si>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</si>
  <si>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</si>
  <si>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</si>
  <si>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</si>
  <si>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</si>
  <si>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</si>
  <si>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</si>
  <si>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</si>
  <si>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</si>
  <si>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</si>
  <si>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</si>
  <si>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</si>
  <si>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</si>
  <si>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</si>
  <si>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</si>
  <si>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</si>
  <si>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</si>
  <si>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</si>
  <si>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</si>
  <si>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</si>
  <si>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</si>
  <si>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</si>
  <si>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</si>
  <si>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</si>
  <si>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</si>
  <si>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</si>
  <si>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</si>
  <si>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</si>
  <si>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</si>
  <si>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</si>
  <si>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</si>
  <si>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</si>
  <si>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</si>
  <si>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</si>
  <si>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</si>
  <si>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</si>
  <si>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</si>
  <si>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</si>
  <si>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</si>
  <si>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</si>
  <si>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</si>
  <si>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</si>
  <si>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</si>
  <si>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</si>
  <si>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</si>
  <si>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</si>
  <si>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</si>
  <si>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</si>
  <si>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</si>
  <si>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</si>
  <si>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</si>
  <si>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</si>
  <si>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</si>
  <si>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</si>
  <si>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</si>
  <si>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</si>
  <si>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</si>
  <si>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</si>
  <si>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</si>
  <si>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</si>
  <si>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</si>
  <si>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</si>
  <si>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</si>
  <si>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</si>
  <si>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</si>
  <si>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</si>
  <si>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</si>
  <si>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</si>
  <si>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</si>
  <si>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</si>
  <si>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</si>
  <si>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</si>
  <si>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</si>
  <si>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</si>
  <si>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</si>
  <si>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</si>
  <si>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</si>
  <si>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</si>
  <si>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</si>
  <si>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</si>
  <si>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</si>
  <si>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</si>
  <si>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</si>
  <si>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</si>
  <si>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</si>
  <si>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</si>
  <si>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</si>
  <si>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</si>
  <si>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</si>
  <si>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</si>
  <si>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</si>
  <si>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</si>
  <si>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</si>
  <si>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</si>
  <si>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</si>
  <si>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</si>
  <si>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</si>
  <si>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</si>
  <si>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</si>
  <si>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</si>
  <si>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</si>
  <si>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</si>
  <si>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</si>
  <si>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</si>
  <si>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</si>
  <si>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</si>
  <si>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</si>
  <si>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</si>
  <si>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</si>
  <si>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</si>
  <si>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</si>
  <si>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</si>
  <si>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</si>
  <si>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</si>
  <si>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</si>
  <si>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</si>
  <si>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</si>
  <si>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</si>
  <si>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</si>
  <si>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</si>
  <si>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</si>
  <si>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</si>
  <si>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</si>
  <si>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</si>
  <si>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</si>
  <si>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</si>
  <si>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</si>
  <si>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</si>
  <si>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</si>
  <si>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</si>
  <si>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</si>
  <si>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</si>
  <si>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</si>
  <si>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</si>
  <si>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</si>
  <si>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</si>
  <si>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</si>
  <si>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</si>
  <si>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</si>
  <si>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</si>
  <si>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</si>
  <si>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</si>
  <si>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</si>
  <si>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</si>
  <si>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</si>
  <si>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</si>
  <si>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</si>
  <si>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</si>
  <si>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</si>
  <si>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</si>
  <si>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</si>
  <si>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</si>
  <si>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</si>
  <si>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</si>
  <si>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</si>
  <si>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</si>
  <si>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</si>
  <si>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</si>
  <si>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</si>
  <si>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</si>
  <si>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</si>
  <si>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</si>
  <si>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</si>
  <si>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</si>
  <si>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</si>
  <si>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</si>
  <si>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</si>
  <si>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</si>
  <si>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</si>
  <si>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</si>
  <si>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</si>
  <si>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</si>
  <si>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</si>
  <si>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</si>
  <si>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</si>
  <si>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</si>
  <si>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</si>
  <si>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</si>
  <si>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</si>
  <si>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</si>
  <si>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</si>
  <si>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</si>
  <si>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</si>
  <si>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</si>
  <si>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</si>
  <si>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</si>
  <si>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</si>
  <si>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</si>
  <si>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</si>
  <si>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</si>
  <si>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</si>
  <si>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</si>
  <si>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</si>
  <si>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</si>
  <si>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</si>
  <si>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</si>
  <si>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</si>
  <si>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</si>
  <si>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</si>
  <si>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</si>
  <si>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</si>
  <si>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</si>
  <si>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</si>
  <si>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</si>
  <si>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</si>
  <si>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</si>
  <si>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</si>
  <si>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</si>
  <si>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</si>
  <si>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</si>
  <si>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</si>
  <si>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</si>
  <si>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</si>
  <si>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</si>
  <si>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</si>
  <si>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</si>
  <si>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</si>
  <si>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</si>
  <si>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</si>
  <si>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</si>
  <si>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</si>
  <si>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</si>
  <si>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</si>
  <si>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</si>
  <si>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</si>
  <si>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</si>
  <si>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</si>
  <si>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</si>
  <si>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</si>
  <si>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</si>
  <si>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</si>
  <si>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</si>
  <si>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</si>
  <si>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</si>
  <si>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</si>
  <si>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</si>
  <si>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</si>
  <si>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</si>
  <si>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</si>
  <si>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</si>
  <si>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</si>
  <si>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</si>
  <si>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</si>
  <si>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</si>
  <si>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</si>
  <si>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</si>
  <si>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</si>
  <si>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</si>
  <si>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</si>
  <si>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</si>
  <si>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</si>
  <si>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</si>
  <si>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</si>
  <si>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</si>
  <si>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</si>
  <si>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</si>
  <si>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</si>
  <si>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</si>
  <si>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</si>
  <si>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</si>
  <si>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</si>
  <si>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</si>
  <si>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</si>
  <si>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</si>
  <si>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</si>
  <si>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</si>
  <si>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</si>
  <si>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</si>
  <si>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</si>
  <si>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</si>
  <si>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</si>
  <si>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</si>
  <si>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</si>
  <si>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</si>
  <si>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</si>
  <si>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</si>
  <si>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</si>
  <si>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</si>
  <si>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</si>
  <si>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</si>
  <si>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</si>
  <si>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</si>
  <si>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</si>
  <si>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</si>
  <si>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</si>
  <si>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</si>
  <si>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</si>
  <si>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</si>
  <si>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</si>
  <si>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</si>
  <si>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</si>
  <si>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</si>
  <si>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</si>
  <si>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</si>
  <si>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</si>
  <si>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</si>
  <si>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</si>
  <si>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</si>
  <si>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</si>
  <si>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</si>
  <si>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</si>
  <si>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</si>
  <si>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</si>
  <si>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</si>
  <si>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</si>
  <si>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</si>
  <si>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</si>
  <si>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</si>
  <si>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</si>
  <si>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</si>
  <si>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</si>
  <si>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</si>
  <si>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</si>
  <si>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</si>
  <si>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</si>
  <si>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</si>
  <si>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</si>
  <si>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</si>
  <si>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</si>
  <si>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</si>
  <si>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</si>
  <si>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</si>
  <si>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</si>
  <si>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</si>
  <si>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</si>
  <si>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</si>
  <si>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</si>
  <si>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</si>
  <si>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</si>
  <si>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</si>
  <si>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</si>
  <si>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</si>
  <si>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</si>
  <si>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</si>
  <si>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</si>
  <si>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</si>
  <si>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</si>
  <si>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</si>
  <si>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</si>
  <si>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</si>
  <si>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</si>
  <si>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</si>
  <si>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</si>
  <si>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</si>
  <si>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</si>
  <si>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</si>
  <si>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</si>
  <si>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</si>
  <si>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</si>
  <si>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</si>
  <si>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</si>
  <si>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</si>
  <si>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</si>
  <si>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</si>
  <si>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</si>
  <si>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</si>
  <si>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</si>
  <si>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</si>
  <si>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</si>
  <si>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</si>
  <si>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</si>
  <si>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</si>
  <si>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</si>
  <si>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</si>
  <si>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</si>
  <si>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</si>
  <si>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</si>
  <si>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</si>
  <si>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</si>
  <si>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</si>
  <si>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</si>
  <si>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</si>
  <si>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</si>
  <si>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</si>
  <si>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</si>
  <si>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</si>
  <si>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</si>
  <si>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</si>
  <si>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</si>
  <si>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</si>
  <si>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</si>
  <si>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</si>
  <si>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</si>
  <si>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</si>
  <si>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</si>
  <si>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</si>
  <si>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</si>
  <si>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</si>
  <si>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</si>
  <si>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</si>
  <si>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</si>
  <si>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</si>
  <si>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</si>
  <si>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</si>
  <si>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</si>
  <si>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</si>
  <si>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</si>
  <si>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</si>
  <si>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</si>
  <si>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</si>
  <si>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</si>
  <si>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</si>
  <si>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</si>
  <si>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</si>
  <si>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</si>
  <si>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</si>
  <si>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</si>
  <si>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</si>
  <si>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</si>
  <si>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</si>
  <si>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</si>
  <si>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</si>
  <si>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</si>
  <si>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</si>
  <si>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</si>
  <si>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</si>
  <si>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</si>
  <si>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</si>
  <si>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</si>
  <si>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</si>
  <si>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</si>
  <si>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</si>
  <si>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</si>
  <si>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</si>
  <si>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</si>
  <si>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</si>
  <si>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</si>
  <si>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</si>
  <si>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</si>
  <si>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</si>
  <si>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</si>
  <si>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</si>
  <si>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</si>
  <si>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</si>
  <si>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</si>
  <si>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</si>
  <si>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</si>
  <si>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</si>
  <si>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</si>
  <si>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</si>
  <si>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</si>
  <si>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</si>
  <si>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</si>
  <si>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</si>
  <si>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</si>
  <si>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</si>
  <si>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</si>
  <si>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</si>
  <si>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</si>
  <si>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</si>
  <si>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</si>
  <si>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</si>
  <si>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</si>
  <si>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</si>
  <si>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</si>
  <si>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</si>
  <si>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</si>
  <si>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</si>
  <si>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</si>
  <si>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</si>
  <si>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</si>
  <si>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</si>
  <si>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</si>
  <si>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</si>
  <si>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</si>
  <si>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</si>
  <si>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</si>
  <si>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</si>
  <si>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</si>
  <si>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</si>
  <si>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</si>
  <si>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</si>
  <si>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</si>
  <si>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</si>
  <si>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</si>
  <si>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</si>
  <si>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</si>
  <si>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</si>
  <si>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</si>
  <si>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</si>
  <si>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</si>
  <si>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</si>
  <si>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</si>
  <si>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</si>
  <si>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</si>
  <si>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</si>
  <si>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</si>
  <si>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</si>
  <si>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</si>
  <si>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</si>
  <si>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</si>
  <si>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</si>
  <si>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</si>
  <si>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</si>
  <si>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</si>
  <si>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</si>
  <si>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</si>
  <si>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</si>
  <si>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</si>
  <si>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</si>
  <si>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</si>
  <si>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</si>
  <si>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</si>
  <si>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</si>
  <si>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</si>
  <si>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</si>
  <si>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</si>
  <si>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</si>
  <si>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</si>
  <si>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</si>
  <si>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</si>
  <si>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</si>
  <si>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</si>
  <si>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</si>
  <si>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</si>
  <si>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</si>
  <si>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</si>
  <si>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</si>
  <si>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</si>
  <si>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</si>
  <si>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</si>
  <si>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</si>
  <si>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</si>
  <si>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</si>
  <si>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</si>
  <si>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</si>
  <si>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</si>
  <si>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</si>
  <si>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</si>
  <si>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</si>
  <si>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</si>
  <si>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</si>
  <si>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</si>
  <si>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</si>
  <si>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</si>
  <si>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</si>
  <si>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</si>
  <si>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</si>
  <si>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</si>
  <si>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</si>
  <si>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</si>
  <si>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</si>
  <si>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</si>
  <si>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</si>
  <si>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</si>
  <si>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</si>
  <si>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</si>
  <si>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</si>
  <si>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</si>
  <si>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</si>
  <si>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</si>
  <si>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</si>
  <si>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</si>
  <si>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</si>
  <si>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</si>
  <si>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</si>
  <si>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</si>
  <si>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</si>
  <si>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</si>
  <si>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</si>
  <si>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</si>
  <si>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</si>
  <si>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</si>
  <si>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</si>
  <si>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</si>
  <si>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</si>
  <si>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</si>
  <si>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</si>
  <si>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</si>
  <si>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</si>
  <si>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</si>
  <si>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</si>
  <si>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</si>
  <si>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</si>
  <si>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</si>
  <si>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</si>
  <si>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</si>
  <si>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</si>
  <si>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</si>
  <si>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</si>
  <si>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</si>
  <si>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</si>
  <si>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</si>
  <si>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</si>
  <si>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</si>
  <si>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</si>
  <si>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</si>
  <si>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</si>
  <si>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</si>
  <si>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</si>
  <si>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</si>
  <si>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</si>
  <si>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</si>
  <si>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</si>
  <si>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</si>
  <si>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</si>
  <si>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</si>
  <si>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</si>
  <si>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</si>
  <si>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</si>
  <si>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</si>
  <si>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</si>
  <si>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</si>
  <si>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</si>
  <si>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</si>
  <si>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</si>
  <si>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</si>
  <si>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</si>
  <si>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</si>
  <si>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</si>
  <si>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</si>
  <si>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</si>
  <si>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</si>
  <si>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</si>
  <si>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</si>
  <si>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</si>
  <si>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</si>
  <si>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</si>
  <si>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</si>
  <si>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</si>
  <si>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</si>
  <si>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</si>
  <si>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</si>
  <si>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</si>
  <si>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</si>
  <si>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</si>
  <si>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</si>
  <si>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</si>
  <si>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</si>
  <si>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</si>
  <si>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</si>
  <si>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</si>
  <si>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</si>
  <si>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</si>
  <si>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</si>
  <si>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</si>
  <si>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</si>
  <si>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</si>
  <si>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</si>
  <si>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</si>
  <si>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</si>
  <si>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</si>
  <si>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</si>
  <si>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</si>
  <si>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</si>
  <si>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</si>
  <si>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</si>
  <si>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</si>
  <si>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</si>
  <si>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</si>
  <si>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</si>
  <si>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</si>
  <si>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</si>
  <si>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</si>
  <si>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</si>
  <si>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</si>
  <si>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</si>
  <si>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</si>
  <si>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</si>
  <si>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</si>
  <si>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</si>
  <si>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</si>
  <si>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</si>
  <si>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</si>
  <si>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</si>
  <si>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</si>
  <si>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</si>
  <si>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</si>
  <si>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</si>
  <si>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</si>
  <si>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</si>
  <si>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</si>
  <si>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</si>
  <si>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</si>
  <si>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</si>
  <si>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</si>
  <si>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</si>
  <si>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</si>
  <si>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</si>
  <si>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</si>
  <si>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</si>
  <si>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</si>
  <si>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</si>
  <si>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</si>
  <si>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</si>
  <si>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</si>
  <si>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</si>
  <si>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</si>
  <si>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</si>
  <si>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</si>
  <si>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</si>
  <si>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</si>
  <si>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</si>
  <si>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</si>
  <si>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</si>
  <si>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</si>
  <si>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</si>
  <si>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</si>
  <si>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</si>
  <si>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</si>
  <si>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</si>
  <si>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</si>
  <si>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</si>
  <si>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</si>
  <si>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</si>
  <si>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</si>
  <si>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</si>
  <si>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</si>
  <si>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</si>
  <si>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</si>
  <si>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</si>
  <si>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</si>
  <si>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</si>
  <si>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</si>
  <si>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</si>
  <si>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</si>
  <si>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</si>
  <si>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</si>
  <si>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</si>
  <si>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</si>
  <si>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</si>
  <si>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</si>
  <si>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</si>
  <si>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</si>
  <si>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</si>
  <si>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</si>
  <si>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</si>
  <si>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</si>
  <si>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</si>
  <si>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</si>
  <si>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</si>
  <si>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</si>
  <si>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</si>
  <si>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</si>
  <si>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</si>
  <si>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</si>
  <si>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</si>
  <si>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</si>
  <si>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</si>
  <si>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</si>
  <si>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</si>
  <si>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</si>
  <si>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</si>
  <si>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</si>
  <si>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</si>
  <si>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</si>
  <si>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</si>
  <si>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</si>
  <si>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</si>
  <si>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</si>
  <si>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</si>
  <si>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</si>
  <si>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</si>
  <si>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</si>
  <si>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</si>
  <si>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</si>
  <si>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</si>
  <si>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</si>
  <si>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</si>
  <si>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</si>
  <si>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</si>
  <si>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</si>
  <si>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</si>
  <si>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</si>
  <si>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</si>
  <si>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</si>
  <si>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</si>
  <si>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</si>
  <si>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</si>
  <si>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</si>
  <si>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</si>
  <si>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</si>
  <si>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</si>
  <si>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</si>
  <si>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</si>
  <si>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</si>
  <si>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</si>
  <si>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</si>
  <si>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</si>
  <si>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</si>
  <si>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</si>
  <si>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</si>
  <si>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</si>
  <si>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</si>
  <si>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</si>
  <si>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</si>
  <si>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</si>
  <si>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</si>
  <si>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</si>
  <si>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</si>
  <si>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</si>
  <si>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</si>
  <si>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</si>
  <si>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</si>
  <si>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</si>
  <si>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</si>
  <si>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</si>
  <si>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</si>
  <si>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</si>
  <si>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</si>
  <si>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</si>
  <si>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</si>
  <si>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</si>
  <si>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</si>
  <si>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</si>
  <si>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</si>
  <si>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</si>
  <si>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</si>
  <si>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</si>
  <si>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</si>
  <si>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</si>
  <si>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</si>
  <si>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</si>
  <si>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</si>
  <si>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</si>
  <si>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</si>
  <si>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</si>
  <si>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</si>
  <si>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</si>
  <si>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</si>
  <si>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</si>
  <si>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</si>
  <si>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</si>
  <si>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</si>
  <si>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</si>
  <si>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</si>
  <si>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</si>
  <si>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</si>
  <si>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</si>
  <si>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</si>
  <si>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</si>
  <si>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</si>
  <si>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</si>
  <si>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</si>
  <si>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</si>
  <si>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</si>
  <si>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</si>
  <si>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</si>
  <si>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</si>
  <si>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</si>
  <si>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</si>
  <si>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</si>
  <si>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</si>
  <si>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</si>
  <si>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</si>
  <si>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</si>
  <si>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</si>
  <si>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</si>
  <si>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</si>
  <si>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</si>
  <si>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</si>
  <si>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</si>
  <si>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</si>
  <si>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</si>
  <si>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</si>
  <si>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</si>
  <si>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</si>
  <si>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</si>
  <si>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</si>
  <si>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</si>
  <si>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</si>
  <si>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</si>
  <si>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</si>
  <si>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</si>
  <si>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</si>
  <si>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</si>
  <si>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</si>
  <si>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</si>
  <si>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</si>
  <si>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</si>
  <si>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</si>
  <si>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</si>
  <si>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</si>
  <si>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</si>
  <si>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</si>
  <si>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</si>
  <si>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</si>
  <si>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</si>
  <si>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</si>
  <si>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</si>
  <si>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</si>
  <si>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</si>
  <si>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</si>
  <si>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</si>
  <si>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</si>
  <si>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</si>
  <si>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</si>
  <si>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</si>
  <si>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</si>
  <si>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</si>
  <si>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</si>
  <si>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</si>
  <si>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</si>
  <si>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</si>
  <si>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</si>
  <si>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</si>
  <si>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</si>
  <si>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</si>
  <si>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</si>
  <si>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</si>
  <si>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</si>
  <si>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</si>
  <si>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</si>
  <si>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</si>
  <si>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</si>
  <si>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</si>
  <si>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</si>
  <si>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</si>
  <si>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</si>
  <si>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</si>
  <si>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</si>
  <si>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</si>
  <si>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</si>
  <si>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</si>
  <si>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</si>
  <si>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</si>
  <si>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</si>
  <si>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</si>
  <si>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</si>
  <si>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</si>
  <si>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</si>
  <si>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</si>
  <si>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</si>
  <si>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</si>
  <si>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</si>
  <si>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</si>
  <si>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</si>
  <si>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</si>
  <si>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</si>
  <si>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</si>
  <si>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</si>
  <si>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</si>
  <si>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</si>
  <si>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</si>
  <si>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</si>
  <si>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</si>
  <si>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</si>
  <si>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</si>
  <si>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</si>
  <si>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</si>
  <si>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</si>
  <si>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</si>
  <si>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</si>
  <si>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</si>
  <si>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</si>
  <si>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</si>
  <si>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</si>
  <si>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</si>
  <si>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</si>
  <si>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</si>
  <si>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</si>
  <si>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</si>
  <si>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</si>
  <si>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</si>
  <si>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</si>
  <si>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</si>
  <si>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</si>
  <si>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</si>
  <si>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</si>
  <si>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</si>
  <si>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</si>
  <si>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</si>
  <si>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</si>
  <si>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</si>
  <si>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</si>
  <si>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</si>
  <si>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</si>
  <si>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</si>
  <si>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</si>
  <si>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</si>
  <si>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</si>
  <si>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</si>
  <si>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</si>
  <si>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</si>
  <si>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</si>
  <si>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</si>
  <si>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</si>
  <si>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</si>
  <si>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</si>
  <si>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</si>
  <si>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</si>
  <si>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</si>
  <si>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</si>
  <si>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</si>
  <si>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</si>
  <si>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</si>
  <si>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</si>
  <si>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</si>
  <si>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</si>
  <si>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</si>
  <si>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</si>
  <si>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</si>
  <si>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</si>
  <si>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</si>
  <si>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</si>
  <si>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</si>
  <si>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</si>
  <si>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</si>
  <si>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</si>
  <si>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</si>
  <si>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</si>
  <si>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</si>
  <si>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</si>
  <si>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</si>
  <si>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</si>
  <si>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</si>
  <si>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</si>
  <si>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</si>
  <si>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</si>
  <si>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</si>
  <si>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</si>
  <si>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</si>
  <si>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</si>
  <si>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</si>
  <si>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</si>
  <si>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</si>
  <si>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</si>
  <si>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</si>
  <si>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</si>
  <si>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</si>
  <si>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</si>
  <si>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</si>
  <si>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</si>
  <si>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</si>
  <si>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</si>
  <si>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</si>
  <si>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</si>
  <si>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</si>
  <si>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</si>
  <si>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</si>
  <si>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</si>
  <si>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</si>
  <si>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</si>
  <si>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</si>
  <si>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</si>
  <si>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</si>
  <si>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</si>
  <si>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</si>
  <si>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</si>
  <si>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</si>
  <si>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</si>
  <si>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</si>
  <si>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</si>
  <si>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</si>
  <si>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</si>
  <si>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</si>
  <si>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</si>
  <si>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</si>
  <si>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</si>
  <si>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</si>
  <si>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</si>
  <si>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</si>
  <si>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</si>
  <si>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</si>
  <si>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</si>
  <si>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</si>
  <si>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</si>
  <si>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</si>
  <si>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</si>
  <si>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</si>
  <si>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</si>
  <si>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</si>
  <si>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</si>
  <si>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</si>
  <si>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</si>
  <si>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</si>
  <si>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</si>
  <si>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</si>
  <si>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</si>
  <si>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</si>
  <si>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</si>
  <si>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</si>
  <si>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</si>
  <si>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</si>
  <si>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</si>
  <si>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</si>
  <si>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</si>
  <si>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</si>
  <si>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</si>
  <si>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</si>
  <si>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</si>
  <si>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</si>
  <si>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</si>
  <si>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</si>
  <si>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</si>
  <si>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</si>
  <si>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</si>
  <si>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</si>
  <si>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</si>
  <si>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</si>
  <si>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</si>
  <si>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</si>
  <si>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</si>
  <si>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</si>
  <si>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</si>
  <si>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</si>
  <si>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</si>
  <si>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</si>
  <si>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</si>
  <si>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</si>
  <si>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</si>
  <si>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</si>
  <si>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</si>
  <si>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</si>
  <si>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</si>
  <si>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</si>
  <si>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</si>
  <si>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</si>
  <si>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</si>
  <si>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</si>
  <si>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</si>
  <si>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</si>
  <si>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</si>
  <si>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</si>
  <si>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</si>
  <si>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</si>
  <si>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</si>
  <si>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</si>
  <si>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</si>
  <si>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</si>
  <si>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</si>
  <si>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</si>
  <si>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</si>
  <si>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</si>
  <si>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</si>
  <si>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</si>
  <si>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</si>
  <si>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</si>
  <si>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</si>
  <si>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</si>
  <si>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</si>
  <si>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</si>
  <si>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</si>
  <si>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</si>
  <si>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</si>
  <si>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</si>
  <si>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</si>
  <si>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</si>
  <si>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</si>
  <si>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</si>
  <si>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</si>
  <si>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</si>
  <si>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</si>
  <si>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</si>
  <si>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</si>
  <si>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</si>
  <si>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</si>
  <si>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</si>
  <si>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</si>
  <si>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</si>
  <si>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</si>
  <si>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</si>
  <si>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</si>
  <si>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</si>
  <si>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</si>
  <si>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</si>
  <si>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</si>
  <si>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</si>
  <si>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</si>
  <si>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</si>
  <si>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</si>
  <si>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</si>
  <si>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</si>
  <si>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</si>
  <si>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</si>
  <si>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</si>
  <si>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</si>
  <si>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</si>
  <si>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</si>
  <si>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</si>
  <si>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</si>
  <si>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</si>
  <si>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</si>
  <si>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</si>
  <si>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</si>
  <si>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</si>
  <si>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</si>
  <si>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</si>
  <si>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</si>
  <si>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</si>
  <si>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</si>
  <si>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</si>
  <si>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</si>
  <si>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</si>
  <si>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</si>
  <si>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</si>
  <si>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</si>
  <si>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</si>
  <si>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</si>
  <si>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</si>
  <si>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</si>
  <si>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</si>
  <si>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</si>
  <si>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</si>
  <si>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</si>
  <si>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</si>
  <si>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</si>
  <si>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</si>
  <si>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</si>
  <si>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</si>
  <si>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</si>
  <si>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</si>
  <si>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</si>
  <si>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</si>
  <si>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</si>
  <si>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</si>
  <si>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</si>
  <si>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</si>
  <si>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</si>
  <si>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</si>
  <si>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</si>
  <si>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</si>
  <si>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</si>
  <si>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</si>
  <si>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</si>
  <si>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</si>
  <si>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</si>
  <si>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</si>
  <si>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</si>
  <si>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</si>
  <si>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</si>
  <si>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</si>
  <si>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</si>
  <si>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</si>
  <si>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</si>
  <si>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</si>
  <si>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</si>
  <si>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</si>
  <si>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</si>
  <si>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</si>
  <si>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</si>
  <si>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</si>
  <si>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</si>
  <si>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</si>
  <si>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</si>
  <si>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</si>
  <si>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</si>
  <si>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</si>
  <si>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</si>
  <si>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</si>
  <si>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</si>
  <si>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</si>
  <si>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</si>
  <si>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</si>
  <si>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</si>
  <si>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</si>
  <si>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</si>
  <si>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</si>
  <si>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</si>
  <si>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</si>
  <si>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</si>
  <si>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</si>
  <si>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</si>
  <si>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</si>
  <si>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</si>
  <si>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</si>
  <si>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</si>
  <si>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</si>
  <si>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</si>
  <si>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</si>
  <si>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</si>
  <si>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</si>
  <si>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</si>
  <si>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</si>
  <si>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</si>
  <si>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</si>
  <si>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</si>
  <si>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</si>
  <si>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</si>
  <si>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</si>
  <si>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</si>
  <si>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</si>
  <si>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</si>
  <si>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</si>
  <si>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</si>
  <si>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</si>
  <si>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</si>
  <si>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</si>
  <si>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</si>
  <si>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</si>
  <si>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</si>
  <si>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</si>
  <si>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</si>
  <si>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</si>
  <si>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</si>
  <si>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</si>
  <si>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</si>
  <si>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</si>
  <si>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</si>
  <si>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</si>
  <si>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</si>
  <si>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</si>
  <si>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</si>
  <si>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</si>
  <si>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</si>
  <si>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</si>
  <si>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</si>
  <si>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</si>
  <si>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</si>
  <si>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</si>
  <si>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</si>
  <si>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</si>
  <si>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</si>
  <si>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</si>
  <si>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</si>
  <si>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</si>
  <si>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</si>
  <si>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</si>
  <si>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</si>
  <si>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</si>
  <si>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</si>
  <si>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</si>
  <si>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</si>
  <si>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</si>
  <si>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</si>
  <si>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</si>
  <si>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</si>
  <si>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</si>
  <si>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</si>
  <si>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</si>
  <si>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</si>
  <si>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</si>
  <si>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</si>
  <si>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</si>
  <si>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</si>
  <si>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</si>
  <si>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</si>
  <si>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</si>
  <si>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</si>
  <si>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</si>
  <si>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</si>
  <si>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</si>
  <si>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</si>
  <si>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</si>
  <si>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</si>
  <si>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</si>
  <si>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</si>
  <si>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</si>
  <si>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</si>
  <si>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</si>
  <si>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</si>
  <si>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</si>
  <si>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</si>
  <si>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</si>
  <si>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</si>
  <si>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</si>
  <si>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</si>
  <si>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</si>
  <si>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</si>
  <si>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</si>
  <si>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</si>
  <si>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</si>
  <si>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</si>
  <si>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</si>
  <si>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</si>
  <si>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</si>
  <si>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</si>
  <si>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</si>
  <si>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</si>
  <si>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</si>
  <si>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</si>
  <si>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</si>
  <si>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</si>
  <si>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</si>
  <si>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</si>
  <si>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</si>
  <si>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</si>
  <si>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</si>
  <si>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</si>
  <si>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</si>
  <si>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</si>
  <si>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</si>
  <si>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</si>
  <si>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</si>
  <si>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</si>
  <si>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</si>
  <si>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</si>
  <si>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</si>
  <si>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</si>
  <si>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</si>
  <si>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</si>
  <si>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</si>
  <si>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</si>
  <si>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</si>
  <si>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</si>
  <si>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</si>
  <si>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</si>
  <si>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</si>
  <si>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</si>
  <si>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</si>
  <si>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</si>
  <si>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</si>
  <si>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</si>
  <si>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</si>
  <si>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</si>
  <si>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</si>
  <si>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</si>
  <si>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</si>
  <si>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</si>
  <si>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</si>
  <si>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</si>
  <si>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</si>
  <si>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</si>
  <si>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</si>
  <si>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</si>
  <si>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</si>
  <si>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</si>
  <si>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</si>
  <si>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</si>
  <si>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</si>
  <si>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</si>
  <si>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</si>
  <si>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</si>
  <si>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</si>
  <si>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</si>
  <si>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</si>
  <si>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</si>
  <si>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</si>
  <si>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</si>
  <si>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</si>
  <si>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</si>
  <si>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</si>
  <si>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</si>
  <si>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</si>
  <si>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</si>
  <si>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</si>
  <si>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</si>
  <si>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</si>
  <si>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</si>
  <si>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</si>
  <si>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</si>
  <si>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</si>
  <si>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</si>
  <si>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</si>
  <si>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</si>
  <si>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</si>
  <si>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</si>
  <si>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</si>
  <si>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</si>
  <si>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</si>
  <si>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</si>
  <si>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</si>
  <si>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</si>
  <si>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</si>
  <si>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</si>
  <si>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</si>
  <si>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</si>
  <si>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</si>
  <si>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</si>
  <si>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</si>
  <si>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</si>
  <si>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</si>
  <si>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</si>
  <si>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</si>
  <si>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</si>
  <si>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</si>
  <si>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</si>
  <si>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</si>
  <si>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</si>
  <si>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</si>
  <si>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</si>
  <si>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</si>
  <si>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</si>
  <si>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</si>
  <si>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</si>
  <si>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</si>
  <si>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</si>
  <si>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</si>
  <si>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</si>
  <si>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</si>
  <si>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</si>
  <si>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</si>
  <si>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</si>
  <si>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</si>
  <si>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</si>
  <si>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</si>
  <si>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</si>
  <si>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</si>
  <si>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</si>
  <si>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</si>
  <si>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</si>
  <si>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</si>
  <si>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</si>
  <si>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</si>
  <si>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</si>
  <si>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</si>
  <si>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</si>
  <si>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</si>
  <si>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</si>
  <si>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</si>
  <si>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</si>
  <si>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</si>
  <si>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</si>
  <si>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</si>
  <si>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</si>
  <si>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</si>
  <si>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</si>
  <si>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</si>
  <si>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</si>
  <si>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</si>
  <si>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</si>
  <si>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</si>
  <si>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</si>
  <si>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</si>
  <si>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</si>
  <si>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</si>
  <si>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</si>
  <si>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</si>
  <si>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</si>
  <si>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</si>
  <si>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</si>
  <si>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</si>
  <si>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</si>
  <si>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</si>
  <si>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</si>
  <si>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</si>
  <si>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</si>
  <si>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</si>
  <si>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</si>
  <si>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</si>
  <si>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</si>
  <si>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</si>
  <si>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</si>
  <si>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</si>
  <si>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</si>
  <si>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</si>
  <si>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</si>
  <si>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</si>
  <si>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</si>
  <si>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</si>
  <si>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</si>
  <si>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</si>
  <si>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</si>
  <si>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</si>
  <si>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</si>
  <si>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</si>
  <si>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</si>
  <si>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</si>
  <si>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</si>
  <si>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</si>
  <si>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</si>
  <si>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</si>
  <si>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</si>
  <si>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</si>
  <si>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</si>
  <si>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</si>
  <si>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</si>
  <si>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</si>
  <si>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</si>
  <si>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</si>
  <si>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</si>
  <si>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</si>
  <si>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</si>
  <si>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</si>
  <si>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</si>
  <si>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</si>
  <si>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</si>
  <si>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</si>
  <si>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</si>
  <si>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</si>
  <si>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</si>
  <si>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</si>
  <si>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</si>
  <si>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</si>
  <si>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</si>
  <si>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</si>
  <si>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</si>
  <si>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</si>
  <si>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</si>
  <si>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</si>
  <si>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</si>
  <si>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</si>
  <si>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</si>
  <si>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</si>
  <si>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</si>
  <si>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</si>
  <si>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</si>
  <si>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</si>
  <si>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</si>
  <si>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</si>
  <si>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</si>
  <si>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</si>
  <si>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</si>
  <si>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</si>
  <si>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</si>
  <si>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</si>
  <si>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</si>
  <si>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</si>
  <si>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</si>
  <si>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</si>
  <si>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</si>
  <si>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</si>
  <si>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</si>
  <si>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</si>
  <si>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</si>
  <si>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</si>
  <si>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</si>
  <si>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</si>
  <si>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</si>
  <si>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</si>
  <si>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</si>
  <si>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</si>
  <si>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</si>
  <si>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</si>
  <si>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</si>
  <si>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</si>
  <si>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</si>
  <si>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</si>
  <si>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</si>
  <si>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</si>
  <si>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</si>
  <si>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</si>
  <si>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</si>
  <si>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</si>
  <si>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</si>
  <si>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</si>
  <si>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</si>
  <si>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</si>
  <si>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</si>
  <si>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</si>
  <si>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</si>
  <si>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</si>
  <si>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</si>
  <si>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</si>
  <si>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</si>
  <si>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</si>
  <si>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</si>
  <si>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</si>
  <si>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</si>
  <si>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</si>
  <si>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</si>
  <si>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</si>
  <si>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</si>
  <si>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</si>
  <si>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</si>
  <si>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</si>
  <si>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</si>
  <si>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</si>
  <si>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</si>
  <si>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</si>
  <si>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</si>
  <si>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</si>
  <si>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</si>
  <si>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</si>
  <si>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</si>
  <si>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</si>
  <si>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</si>
  <si>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</si>
  <si>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</si>
  <si>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</si>
  <si>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</si>
  <si>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</si>
  <si>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</si>
  <si>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</si>
  <si>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</si>
  <si>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</si>
  <si>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</si>
  <si>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</si>
  <si>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</si>
  <si>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</si>
  <si>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</si>
  <si>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</si>
  <si>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</si>
  <si>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</si>
  <si>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</si>
  <si>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</si>
  <si>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</si>
  <si>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</si>
  <si>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</si>
  <si>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</si>
  <si>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</si>
  <si>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</si>
  <si>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</si>
  <si>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</si>
  <si>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</si>
  <si>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</si>
  <si>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</si>
  <si>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</si>
  <si>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</si>
  <si>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</si>
  <si>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</si>
  <si>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</si>
  <si>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</si>
  <si>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</si>
  <si>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</si>
  <si>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</si>
  <si>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</si>
  <si>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</si>
  <si>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</si>
  <si>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</si>
  <si>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</si>
  <si>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</si>
  <si>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</si>
  <si>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</si>
  <si>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</si>
  <si>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</si>
  <si>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</si>
  <si>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</si>
  <si>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</si>
  <si>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</si>
  <si>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</si>
  <si>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</si>
  <si>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</si>
  <si>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</si>
  <si>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</si>
  <si>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</si>
  <si>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</si>
  <si>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</si>
  <si>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</si>
  <si>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</si>
  <si>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</si>
  <si>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</si>
  <si>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</si>
  <si>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</si>
  <si>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</si>
  <si>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</si>
  <si>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</si>
  <si>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</si>
  <si>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</si>
  <si>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</si>
  <si>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</si>
  <si>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</si>
  <si>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</si>
  <si>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</si>
  <si>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</si>
  <si>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</si>
  <si>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</si>
  <si>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</si>
  <si>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</si>
  <si>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</si>
  <si>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</si>
  <si>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</si>
  <si>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</si>
  <si>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</si>
  <si>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</si>
  <si>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</si>
  <si>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</si>
  <si>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</si>
  <si>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</si>
  <si>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</si>
  <si>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</si>
  <si>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</si>
  <si>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</si>
  <si>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</si>
  <si>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</si>
  <si>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</si>
  <si>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</si>
  <si>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</si>
  <si>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</si>
  <si>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</si>
  <si>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</si>
  <si>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</si>
  <si>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</si>
  <si>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</si>
  <si>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</si>
  <si>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</si>
  <si>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</si>
  <si>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</si>
  <si>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</si>
  <si>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</si>
  <si>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</si>
  <si>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</si>
  <si>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</si>
  <si>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</si>
  <si>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</si>
  <si>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</si>
  <si>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</si>
  <si>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</si>
  <si>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</si>
  <si>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</si>
  <si>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</si>
  <si>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</si>
  <si>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</si>
  <si>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</si>
  <si>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</si>
  <si>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</si>
  <si>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</si>
  <si>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</si>
  <si>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</si>
  <si>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</si>
  <si>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</si>
  <si>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</si>
  <si>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</si>
  <si>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</si>
  <si>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</si>
  <si>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</si>
  <si>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</si>
  <si>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</si>
  <si>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</si>
  <si>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</si>
  <si>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</si>
  <si>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</si>
  <si>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</si>
  <si>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</si>
  <si>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</si>
  <si>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</si>
  <si>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</si>
  <si>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</si>
  <si>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</si>
  <si>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</si>
  <si>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</si>
  <si>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</si>
  <si>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</si>
  <si>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</si>
  <si>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</si>
  <si>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</si>
  <si>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</si>
  <si>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</si>
  <si>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</si>
  <si>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</si>
  <si>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</si>
  <si>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</si>
  <si>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</si>
  <si>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</si>
  <si>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</si>
  <si>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</si>
  <si>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</si>
  <si>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</si>
  <si>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</si>
  <si>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</si>
  <si>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</si>
  <si>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</si>
  <si>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</si>
  <si>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</si>
  <si>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</si>
  <si>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</si>
  <si>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</si>
  <si>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</si>
  <si>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</si>
  <si>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</si>
  <si>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</si>
  <si>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</si>
  <si>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</si>
  <si>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</si>
  <si>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</si>
  <si>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</si>
  <si>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</si>
  <si>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</si>
  <si>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</si>
  <si>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</si>
  <si>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</si>
  <si>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</si>
  <si>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</si>
  <si>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</si>
  <si>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</si>
  <si>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</si>
  <si>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</si>
  <si>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</si>
  <si>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</si>
  <si>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</si>
  <si>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</si>
  <si>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</si>
  <si>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</si>
  <si>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</si>
  <si>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</si>
  <si>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</si>
  <si>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</si>
  <si>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</si>
  <si>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</si>
  <si>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</si>
  <si>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</si>
  <si>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</si>
  <si>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</si>
  <si>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</si>
  <si>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</si>
  <si>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</si>
  <si>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</si>
  <si>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</si>
  <si>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</si>
  <si>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</si>
  <si>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</si>
  <si>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</si>
  <si>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</si>
  <si>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</si>
  <si>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</si>
  <si>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</si>
  <si>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</si>
  <si>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</si>
  <si>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</si>
  <si>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</si>
  <si>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</si>
  <si>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</si>
  <si>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</si>
  <si>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</si>
  <si>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</si>
  <si>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</si>
  <si>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</si>
  <si>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</si>
  <si>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</si>
  <si>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</si>
  <si>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</si>
  <si>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</si>
  <si>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</si>
  <si>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</si>
  <si>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</si>
  <si>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</si>
  <si>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</si>
  <si>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</si>
  <si>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</si>
  <si>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</si>
  <si>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</si>
  <si>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</si>
  <si>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</si>
  <si>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</si>
  <si>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</si>
  <si>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</si>
  <si>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</si>
  <si>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</si>
  <si>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</si>
  <si>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</si>
  <si>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</si>
  <si>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</si>
  <si>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</si>
  <si>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</si>
  <si>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</si>
  <si>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</si>
  <si>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</si>
  <si>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</si>
  <si>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</si>
  <si>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</si>
  <si>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</si>
  <si>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</si>
  <si>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</si>
  <si>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</si>
  <si>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</si>
  <si>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</si>
  <si>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</si>
  <si>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</si>
  <si>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</si>
  <si>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</si>
  <si>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</si>
  <si>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</si>
  <si>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</si>
  <si>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</si>
  <si>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</si>
  <si>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</si>
  <si>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</si>
  <si>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</si>
  <si>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</si>
  <si>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</si>
  <si>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</si>
  <si>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</si>
  <si>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</si>
  <si>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</si>
  <si>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</si>
  <si>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</si>
  <si>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</si>
  <si>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</si>
  <si>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</si>
  <si>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</si>
  <si>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</si>
  <si>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</si>
  <si>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</si>
  <si>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</si>
  <si>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</si>
  <si>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</si>
  <si>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</si>
  <si>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</si>
  <si>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</si>
  <si>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</si>
  <si>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</si>
  <si>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</si>
  <si>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</si>
  <si>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</si>
  <si>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</si>
  <si>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</si>
  <si>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</si>
  <si>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</si>
  <si>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</si>
  <si>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</si>
  <si>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</si>
  <si>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</si>
  <si>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</si>
  <si>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</si>
  <si>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</si>
  <si>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</si>
  <si>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</si>
  <si>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</si>
  <si>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</si>
  <si>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</si>
  <si>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</si>
  <si>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</si>
  <si>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</si>
  <si>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</si>
  <si>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</si>
  <si>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</si>
  <si>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</si>
  <si>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</si>
  <si>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</si>
  <si>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</si>
  <si>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</si>
  <si>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</si>
  <si>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</si>
  <si>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</si>
  <si>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</si>
  <si>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</si>
  <si>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</si>
  <si>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</si>
  <si>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</si>
  <si>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</si>
  <si>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</si>
  <si>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</si>
  <si>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</si>
  <si>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</si>
  <si>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</si>
  <si>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</si>
  <si>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</si>
  <si>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</si>
  <si>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</si>
  <si>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</si>
  <si>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</si>
  <si>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</si>
  <si>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</si>
  <si>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</si>
  <si>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</si>
  <si>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</si>
  <si>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</si>
  <si>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</si>
  <si>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</si>
  <si>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</si>
  <si>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</si>
  <si>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</si>
  <si>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</si>
  <si>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</si>
  <si>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</si>
  <si>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</si>
  <si>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</si>
  <si>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</si>
  <si>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</si>
  <si>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</si>
  <si>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</si>
  <si>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</si>
  <si>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</si>
  <si>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</si>
  <si>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</si>
  <si>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</si>
  <si>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</si>
  <si>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</si>
  <si>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</si>
  <si>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</si>
  <si>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</si>
  <si>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</si>
  <si>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</si>
  <si>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</si>
  <si>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</si>
  <si>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</si>
  <si>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</si>
  <si>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</si>
  <si>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</si>
  <si>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</si>
  <si>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</si>
  <si>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</si>
  <si>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</si>
  <si>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</si>
  <si>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</si>
  <si>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</si>
  <si>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</si>
  <si>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</si>
  <si>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</si>
  <si>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</si>
  <si>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</si>
  <si>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</si>
  <si>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</si>
  <si>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</si>
  <si>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</si>
  <si>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</si>
  <si>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</si>
  <si>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</si>
  <si>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</si>
  <si>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</si>
  <si>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</si>
  <si>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</si>
  <si>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</si>
  <si>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</si>
  <si>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</si>
  <si>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</si>
  <si>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</si>
  <si>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</si>
  <si>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</si>
  <si>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</si>
  <si>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</si>
  <si>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</si>
  <si>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</si>
  <si>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</si>
  <si>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</si>
  <si>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</si>
  <si>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</si>
  <si>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</si>
  <si>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</si>
  <si>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</si>
  <si>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</si>
  <si>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</si>
  <si>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</si>
  <si>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</si>
  <si>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</si>
  <si>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</si>
  <si>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</si>
  <si>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</si>
  <si>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</si>
  <si>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</si>
  <si>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</si>
  <si>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</si>
  <si>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</si>
  <si>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</si>
  <si>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</si>
  <si>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</si>
  <si>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</si>
  <si>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</si>
  <si>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</si>
  <si>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</si>
  <si>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</si>
  <si>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</si>
  <si>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</si>
  <si>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</si>
  <si>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</si>
  <si>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</si>
  <si>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</si>
  <si>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</si>
  <si>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</si>
  <si>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</si>
  <si>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</si>
  <si>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</si>
  <si>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</si>
  <si>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</si>
  <si>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</si>
  <si>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</si>
  <si>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</si>
  <si>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</si>
  <si>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</si>
  <si>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</si>
  <si>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</si>
  <si>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</si>
  <si>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</si>
  <si>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</si>
  <si>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</si>
  <si>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</si>
  <si>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</si>
  <si>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</si>
  <si>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</si>
  <si>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</si>
  <si>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</si>
  <si>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</si>
  <si>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</si>
  <si>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</si>
  <si>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</si>
  <si>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</si>
  <si>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</si>
  <si>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</si>
  <si>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</si>
  <si>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</si>
  <si>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</si>
  <si>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</si>
  <si>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</si>
  <si>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</si>
  <si>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</si>
  <si>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</si>
  <si>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</si>
  <si>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</si>
  <si>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</si>
  <si>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</si>
  <si>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</si>
  <si>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</si>
  <si>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</si>
  <si>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</si>
  <si>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</si>
  <si>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</si>
  <si>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</si>
  <si>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</si>
  <si>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</si>
  <si>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</si>
  <si>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</si>
  <si>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</si>
  <si>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</si>
  <si>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</si>
  <si>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</si>
  <si>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</si>
  <si>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</si>
  <si>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</si>
  <si>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</si>
  <si>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</si>
  <si>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</si>
  <si>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</si>
  <si>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</si>
  <si>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</si>
  <si>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</si>
  <si>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</si>
  <si>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</si>
  <si>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</si>
  <si>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</si>
  <si>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</si>
  <si>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</si>
  <si>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</si>
  <si>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</si>
  <si>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</si>
  <si>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</si>
  <si>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</si>
  <si>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</si>
  <si>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</si>
  <si>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</si>
  <si>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</si>
  <si>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</si>
  <si>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</si>
  <si>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</si>
  <si>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</si>
  <si>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</si>
  <si>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</si>
  <si>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</si>
  <si>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</si>
  <si>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</si>
  <si>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</si>
  <si>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</si>
  <si>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</si>
  <si>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</si>
  <si>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</si>
  <si>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</si>
  <si>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</si>
  <si>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</si>
  <si>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</si>
  <si>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</si>
  <si>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</si>
  <si>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</si>
  <si>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</si>
  <si>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</si>
  <si>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</si>
  <si>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</si>
  <si>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</si>
  <si>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</si>
  <si>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</si>
  <si>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</si>
  <si>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</si>
  <si>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</si>
  <si>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</si>
  <si>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</si>
  <si>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</si>
  <si>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</si>
  <si>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</si>
  <si>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</si>
  <si>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</si>
  <si>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</si>
  <si>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</si>
  <si>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</si>
  <si>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</si>
  <si>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</si>
  <si>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</si>
  <si>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</si>
  <si>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</si>
  <si>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</si>
  <si>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</si>
  <si>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</si>
  <si>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</si>
  <si>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</si>
  <si>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</si>
  <si>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</si>
  <si>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</si>
  <si>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</si>
  <si>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</si>
  <si>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</si>
  <si>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</si>
  <si>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</si>
  <si>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</si>
  <si>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</si>
  <si>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</si>
  <si>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</si>
  <si>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</si>
  <si>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</si>
  <si>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</si>
  <si>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</si>
  <si>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</si>
  <si>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</si>
  <si>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</si>
  <si>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</si>
  <si>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</si>
  <si>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</si>
  <si>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</si>
  <si>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</si>
  <si>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</si>
  <si>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</si>
  <si>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</si>
  <si>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</si>
  <si>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</si>
  <si>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</si>
  <si>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</si>
  <si>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</si>
  <si>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</si>
  <si>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</si>
  <si>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</si>
  <si>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</si>
  <si>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</si>
  <si>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</si>
  <si>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</si>
  <si>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</si>
  <si>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</si>
  <si>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</si>
  <si>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</si>
  <si>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</si>
  <si>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</si>
  <si>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</si>
  <si>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</si>
  <si>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</si>
  <si>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</si>
  <si>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</si>
  <si>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</si>
  <si>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</si>
  <si>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</si>
  <si>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</si>
  <si>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</si>
  <si>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</si>
  <si>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</si>
  <si>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</si>
  <si>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</si>
  <si>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</si>
  <si>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</si>
  <si>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</si>
  <si>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</si>
  <si>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</si>
  <si>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</si>
  <si>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</si>
  <si>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</si>
  <si>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</si>
  <si>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</si>
  <si>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</si>
  <si>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</si>
  <si>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</si>
  <si>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</si>
  <si>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</si>
  <si>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</si>
  <si>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</si>
  <si>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</si>
  <si>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</si>
  <si>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</si>
  <si>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</si>
  <si>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</si>
  <si>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</si>
  <si>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</si>
  <si>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</si>
  <si>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</si>
  <si>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</si>
  <si>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</si>
  <si>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</si>
  <si>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</si>
  <si>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</si>
  <si>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</si>
  <si>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</si>
  <si>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</si>
  <si>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</si>
  <si>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</si>
  <si>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</si>
  <si>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</si>
  <si>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</si>
  <si>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</si>
  <si>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</si>
  <si>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</si>
  <si>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</si>
  <si>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</si>
  <si>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</si>
  <si>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</si>
  <si>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</si>
  <si>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</si>
  <si>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</si>
  <si>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</si>
  <si>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</si>
  <si>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</si>
  <si>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</si>
  <si>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</si>
  <si>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</si>
  <si>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</si>
  <si>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</si>
  <si>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</si>
  <si>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</si>
  <si>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</si>
  <si>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</si>
  <si>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</si>
  <si>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</si>
  <si>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</si>
  <si>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</si>
  <si>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</si>
  <si>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</si>
  <si>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</si>
  <si>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</si>
  <si>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</si>
  <si>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</si>
  <si>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</si>
  <si>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</si>
  <si>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</si>
  <si>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</si>
  <si>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</si>
  <si>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</si>
  <si>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</si>
  <si>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</si>
  <si>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</si>
  <si>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</si>
  <si>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</si>
  <si>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</si>
  <si>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</si>
  <si>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</si>
  <si>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</si>
  <si>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</si>
  <si>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</si>
  <si>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</si>
  <si>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</si>
  <si>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</si>
  <si>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</si>
  <si>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</si>
  <si>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</si>
  <si>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</si>
  <si>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</si>
  <si>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</si>
  <si>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</si>
  <si>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</si>
  <si>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</si>
  <si>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</si>
  <si>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</si>
  <si>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</si>
  <si>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</si>
  <si>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</si>
  <si>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</si>
  <si>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</si>
  <si>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</si>
  <si>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</si>
  <si>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</si>
  <si>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</si>
  <si>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</si>
  <si>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</si>
  <si>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</si>
  <si>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</si>
  <si>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</si>
  <si>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</si>
  <si>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</si>
  <si>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</si>
  <si>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</si>
  <si>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</si>
  <si>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</si>
  <si>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</si>
  <si>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</si>
  <si>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</si>
  <si>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</si>
  <si>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</si>
  <si>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</si>
  <si>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</si>
  <si>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</si>
  <si>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</si>
  <si>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</si>
  <si>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</si>
  <si>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</si>
  <si>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</si>
  <si>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</si>
  <si>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</si>
  <si>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</si>
  <si>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</si>
  <si>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</si>
  <si>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</si>
  <si>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</si>
  <si>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</si>
  <si>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</si>
  <si>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</si>
  <si>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</si>
  <si>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</si>
  <si>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</si>
  <si>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</si>
  <si>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</si>
  <si>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</si>
  <si>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</si>
  <si>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</si>
  <si>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</si>
  <si>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</si>
  <si>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</si>
  <si>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</si>
  <si>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</si>
  <si>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</si>
  <si>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</si>
  <si>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</si>
  <si>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</si>
  <si>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</si>
  <si>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</si>
  <si>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</si>
  <si>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</si>
  <si>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</si>
  <si>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</si>
  <si>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</si>
  <si>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</si>
  <si>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</si>
  <si>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</si>
  <si>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</si>
  <si>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</si>
  <si>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</si>
  <si>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</si>
  <si>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</si>
  <si>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</si>
  <si>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</si>
  <si>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</si>
  <si>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</si>
  <si>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</si>
  <si>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</si>
  <si>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</si>
  <si>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</si>
  <si>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</si>
  <si>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</si>
  <si>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</si>
  <si>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</si>
  <si>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</si>
  <si>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</si>
  <si>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</si>
  <si>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</si>
  <si>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</si>
  <si>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</si>
  <si>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</si>
  <si>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</si>
  <si>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</si>
  <si>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</si>
  <si>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</si>
  <si>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</si>
  <si>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</si>
  <si>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</si>
  <si>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</si>
  <si>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</si>
  <si>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</si>
  <si>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</si>
  <si>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</si>
  <si>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</si>
  <si>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</si>
  <si>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</si>
  <si>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</si>
  <si>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</si>
  <si>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</si>
  <si>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</si>
  <si>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</si>
  <si>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</si>
  <si>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</si>
  <si>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</si>
  <si>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</si>
  <si>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</si>
  <si>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</si>
  <si>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</si>
  <si>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</si>
  <si>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</si>
  <si>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</si>
  <si>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</si>
  <si>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</si>
  <si>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</si>
  <si>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</si>
  <si>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</si>
  <si>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</si>
  <si>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</si>
  <si>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</si>
  <si>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</si>
  <si>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</si>
  <si>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</si>
  <si>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</si>
  <si>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</si>
  <si>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</si>
  <si>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</si>
  <si>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</si>
  <si>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</si>
  <si>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</si>
  <si>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</si>
  <si>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</si>
  <si>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</si>
  <si>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</si>
  <si>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</si>
  <si>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</si>
  <si>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</si>
  <si>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</si>
  <si>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</si>
  <si>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</si>
  <si>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</si>
  <si>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</si>
  <si>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</si>
  <si>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</si>
  <si>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</si>
  <si>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</si>
  <si>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</si>
  <si>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</si>
  <si>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</si>
  <si>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</si>
  <si>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</si>
  <si>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</si>
  <si>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</si>
  <si>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</si>
  <si>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</si>
  <si>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</si>
  <si>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</si>
  <si>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</si>
  <si>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</si>
  <si>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</si>
  <si>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</si>
  <si>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</si>
  <si>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</si>
  <si>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</si>
  <si>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</si>
  <si>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</si>
  <si>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</si>
  <si>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</si>
  <si>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</si>
  <si>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</si>
  <si>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</si>
  <si>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</si>
  <si>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</si>
  <si>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</si>
  <si>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</si>
  <si>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</si>
  <si>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</si>
  <si>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</si>
  <si>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</si>
  <si>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</si>
  <si>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</si>
  <si>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</si>
  <si>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</si>
  <si>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</si>
  <si>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</si>
  <si>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</si>
  <si>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</si>
  <si>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</si>
  <si>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</si>
  <si>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</si>
  <si>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</si>
  <si>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</si>
  <si>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</si>
  <si>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</si>
  <si>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</si>
  <si>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</si>
  <si>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</si>
  <si>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</si>
  <si>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</si>
  <si>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</si>
  <si>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</si>
  <si>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</si>
  <si>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</si>
  <si>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</si>
  <si>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</si>
  <si>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</si>
  <si>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</si>
  <si>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</si>
  <si>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</si>
  <si>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</si>
  <si>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</si>
  <si>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</si>
  <si>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</si>
  <si>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</si>
  <si>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</si>
  <si>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</si>
  <si>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</si>
  <si>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</si>
  <si>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</si>
  <si>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</si>
  <si>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</si>
  <si>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</si>
  <si>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</si>
  <si>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</si>
  <si>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</si>
  <si>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</si>
  <si>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</si>
  <si>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</si>
  <si>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</si>
  <si>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</si>
  <si>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</si>
  <si>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</si>
  <si>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</si>
  <si>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</si>
  <si>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</si>
  <si>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</si>
  <si>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</si>
  <si>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</si>
  <si>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</si>
  <si>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</si>
  <si>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</si>
  <si>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</si>
  <si>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</si>
  <si>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</si>
  <si>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</si>
  <si>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</si>
  <si>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</si>
  <si>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</si>
  <si>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</si>
  <si>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</si>
  <si>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</si>
  <si>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</si>
  <si>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</si>
  <si>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</si>
  <si>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</si>
  <si>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</si>
  <si>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</si>
  <si>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</si>
  <si>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</si>
  <si>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</si>
  <si>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</si>
  <si>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</si>
  <si>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</si>
  <si>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</si>
  <si>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</si>
  <si>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</si>
  <si>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</si>
  <si>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</si>
  <si>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</si>
  <si>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</si>
  <si>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</si>
  <si>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</si>
  <si>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</si>
  <si>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</si>
  <si>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</si>
  <si>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</si>
  <si>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</si>
  <si>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</si>
  <si>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</si>
  <si>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</si>
  <si>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</si>
  <si>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</si>
  <si>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</si>
  <si>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</si>
  <si>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</si>
  <si>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</si>
  <si>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</si>
  <si>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</si>
  <si>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</si>
  <si>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</si>
  <si>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</si>
  <si>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</si>
  <si>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</si>
  <si>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</si>
  <si>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</si>
  <si>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</si>
  <si>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</si>
  <si>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</si>
  <si>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</si>
  <si>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</si>
  <si>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</si>
  <si>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</si>
  <si>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</si>
  <si>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</si>
  <si>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</si>
  <si>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</si>
  <si>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</si>
  <si>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</si>
  <si>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</si>
  <si>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</si>
  <si>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</si>
  <si>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</si>
  <si>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</si>
  <si>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</si>
  <si>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</si>
  <si>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</si>
  <si>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</si>
  <si>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</si>
  <si>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</si>
  <si>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</si>
  <si>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</si>
  <si>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</si>
  <si>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</si>
  <si>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</si>
  <si>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</si>
  <si>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</si>
  <si>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</si>
  <si>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</si>
  <si>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</si>
  <si>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</si>
  <si>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</si>
  <si>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</si>
  <si>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</si>
  <si>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</si>
  <si>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</si>
  <si>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</si>
  <si>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</si>
  <si>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</si>
  <si>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</si>
  <si>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</si>
  <si>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</si>
  <si>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</si>
  <si>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</si>
  <si>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</si>
  <si>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</si>
  <si>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</si>
  <si>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</si>
  <si>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</si>
  <si>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</si>
  <si>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</si>
  <si>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</si>
  <si>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</si>
  <si>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</si>
  <si>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</si>
  <si>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</si>
  <si>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</si>
  <si>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</si>
  <si>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</si>
  <si>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</si>
  <si>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</si>
  <si>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</si>
  <si>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</si>
  <si>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</si>
  <si>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</si>
  <si>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</si>
  <si>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</si>
  <si>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</si>
  <si>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</si>
  <si>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</si>
  <si>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</si>
  <si>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</si>
  <si>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</si>
  <si>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</si>
  <si>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</si>
  <si>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</si>
  <si>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</si>
  <si>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</si>
  <si>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</si>
  <si>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</si>
  <si>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</si>
  <si>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</si>
  <si>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</si>
  <si>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</si>
  <si>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</si>
  <si>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</si>
  <si>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</si>
  <si>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</si>
  <si>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</si>
  <si>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</si>
  <si>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</si>
  <si>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</si>
  <si>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</si>
  <si>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</si>
  <si>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</si>
  <si>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</si>
  <si>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</si>
  <si>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</si>
  <si>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</si>
  <si>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</si>
  <si>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</si>
  <si>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</si>
  <si>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</si>
  <si>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</si>
  <si>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</si>
  <si>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</si>
  <si>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</si>
  <si>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</si>
  <si>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</si>
  <si>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</si>
  <si>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</si>
  <si>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</si>
  <si>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</si>
  <si>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</si>
  <si>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</si>
  <si>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</si>
  <si>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</si>
  <si>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</si>
  <si>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</si>
  <si>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</si>
  <si>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</si>
  <si>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</si>
  <si>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</si>
  <si>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</si>
  <si>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</si>
  <si>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</si>
  <si>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</si>
  <si>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</si>
  <si>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</si>
  <si>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</si>
  <si>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</si>
  <si>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</si>
  <si>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</si>
  <si>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</si>
  <si>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</si>
  <si>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</si>
  <si>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</si>
  <si>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</si>
  <si>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</si>
  <si>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</si>
  <si>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</si>
  <si>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</si>
  <si>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</si>
  <si>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</si>
  <si>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</si>
  <si>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</si>
  <si>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</si>
  <si>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</si>
  <si>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</si>
  <si>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</si>
  <si>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</si>
  <si>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</si>
  <si>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</si>
  <si>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</si>
  <si>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</si>
  <si>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</si>
  <si>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</si>
  <si>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</si>
  <si>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</si>
  <si>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</si>
  <si>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</si>
  <si>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</si>
  <si>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</si>
  <si>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</si>
  <si>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</si>
  <si>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</si>
  <si>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</si>
  <si>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</si>
  <si>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</si>
  <si>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</si>
  <si>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</si>
  <si>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</si>
  <si>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</si>
  <si>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</si>
  <si>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</si>
  <si>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</si>
  <si>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</si>
  <si>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</si>
  <si>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</si>
  <si>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</si>
  <si>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</si>
  <si>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</si>
  <si>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</si>
  <si>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</si>
  <si>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</si>
  <si>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</si>
  <si>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</si>
  <si>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</si>
  <si>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</si>
  <si>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</si>
  <si>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</si>
  <si>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</si>
  <si>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</si>
  <si>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</si>
  <si>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</si>
  <si>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</si>
  <si>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</si>
  <si>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</si>
  <si>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</si>
  <si>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</si>
  <si>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</si>
  <si>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</si>
  <si>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</si>
  <si>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</si>
  <si>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</si>
  <si>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</si>
  <si>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</si>
  <si>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</si>
  <si>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</si>
  <si>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</si>
  <si>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</si>
  <si>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</si>
  <si>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</si>
  <si>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</si>
  <si>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</si>
  <si>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</si>
  <si>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</si>
  <si>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</si>
  <si>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</si>
  <si>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</si>
  <si>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</si>
  <si>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</si>
  <si>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</si>
  <si>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</si>
  <si>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</si>
  <si>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</si>
  <si>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</si>
  <si>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</si>
  <si>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</si>
  <si>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</si>
  <si>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</si>
  <si>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</si>
  <si>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</si>
  <si>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</si>
  <si>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</si>
  <si>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</si>
  <si>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</si>
  <si>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</si>
  <si>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</si>
  <si>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</si>
  <si>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</si>
  <si>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</si>
  <si>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</si>
  <si>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</si>
  <si>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</si>
  <si>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</si>
  <si>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</si>
  <si>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</si>
  <si>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</si>
  <si>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</si>
  <si>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</si>
  <si>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</si>
  <si>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</si>
  <si>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</si>
  <si>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</si>
  <si>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</si>
  <si>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</si>
  <si>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</si>
  <si>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</si>
  <si>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</si>
  <si>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</si>
  <si>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</si>
  <si>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</si>
  <si>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</si>
  <si>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</si>
  <si>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</si>
  <si>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</si>
  <si>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</si>
  <si>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</si>
  <si>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</si>
  <si>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</si>
  <si>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</si>
  <si>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</si>
  <si>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</si>
  <si>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</si>
  <si>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</si>
  <si>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</si>
  <si>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</si>
  <si>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</si>
  <si>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</si>
  <si>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</si>
  <si>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</si>
  <si>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</si>
  <si>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</si>
  <si>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</si>
  <si>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</si>
  <si>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</si>
  <si>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</si>
  <si>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</si>
  <si>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</si>
  <si>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</si>
  <si>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</si>
  <si>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</si>
  <si>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</si>
  <si>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</si>
  <si>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</si>
  <si>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</si>
  <si>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</si>
  <si>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</si>
  <si>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</si>
  <si>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</si>
  <si>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</si>
  <si>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</si>
  <si>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</si>
  <si>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</si>
  <si>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</si>
  <si>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</si>
  <si>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</si>
  <si>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</si>
  <si>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</si>
  <si>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</si>
  <si>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</si>
  <si>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</si>
  <si>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</si>
  <si>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</si>
  <si>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</si>
  <si>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</si>
  <si>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</si>
  <si>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</si>
  <si>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</si>
  <si>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</si>
  <si>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</si>
  <si>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</si>
  <si>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</si>
  <si>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</si>
  <si>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</si>
  <si>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</si>
  <si>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</si>
  <si>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</si>
  <si>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</si>
  <si>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</si>
  <si>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</si>
  <si>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</si>
  <si>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</si>
  <si>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</si>
  <si>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</si>
  <si>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</si>
  <si>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</si>
  <si>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</si>
  <si>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</si>
  <si>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</si>
  <si>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</si>
  <si>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</si>
  <si>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</si>
  <si>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</si>
  <si>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</si>
  <si>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</si>
  <si>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</si>
  <si>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</si>
  <si>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</si>
  <si>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</si>
  <si>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</si>
  <si>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</si>
  <si>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</si>
  <si>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</si>
  <si>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</si>
  <si>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</si>
  <si>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</si>
  <si>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</si>
  <si>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</si>
  <si>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</si>
  <si>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</si>
  <si>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</si>
  <si>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</si>
  <si>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</si>
  <si>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</si>
  <si>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</si>
  <si>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</si>
  <si>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</si>
  <si>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</si>
  <si>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</si>
  <si>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</si>
  <si>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</si>
  <si>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</si>
  <si>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</si>
  <si>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</si>
  <si>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</si>
  <si>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</si>
  <si>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</si>
  <si>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</si>
  <si>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</si>
  <si>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</si>
  <si>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</si>
  <si>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</si>
  <si>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</si>
  <si>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</si>
  <si>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</si>
  <si>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</si>
  <si>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</si>
  <si>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</si>
  <si>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</si>
  <si>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</si>
  <si>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</si>
  <si>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</si>
  <si>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</si>
  <si>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</si>
  <si>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</si>
  <si>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</si>
  <si>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</si>
  <si>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</si>
  <si>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</si>
  <si>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</si>
  <si>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</si>
  <si>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</si>
  <si>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</si>
  <si>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</si>
  <si>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</si>
  <si>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</si>
  <si>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</si>
  <si>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</si>
  <si>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</si>
  <si>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</si>
  <si>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</si>
  <si>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</si>
  <si>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</si>
  <si>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</si>
  <si>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</si>
  <si>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</si>
  <si>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</si>
  <si>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</si>
  <si>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</si>
  <si>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</si>
  <si>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</si>
  <si>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</si>
  <si>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</si>
  <si>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</si>
  <si>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</si>
  <si>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</si>
  <si>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</si>
  <si>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</si>
  <si>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</si>
  <si>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</si>
  <si>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</si>
  <si>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</si>
  <si>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</si>
  <si>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</si>
  <si>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</si>
  <si>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</si>
  <si>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</si>
  <si>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</si>
  <si>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</si>
  <si>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</si>
  <si>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</si>
  <si>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</si>
  <si>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</si>
  <si>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</si>
  <si>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</si>
  <si>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</si>
  <si>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</si>
  <si>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</si>
  <si>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</si>
  <si>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</si>
  <si>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</si>
  <si>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</si>
  <si>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</si>
  <si>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</si>
  <si>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</si>
  <si>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</si>
  <si>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</si>
  <si>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</si>
  <si>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</si>
  <si>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</si>
  <si>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</si>
  <si>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</si>
  <si>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</si>
  <si>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</si>
  <si>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</si>
  <si>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</si>
  <si>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</si>
  <si>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</si>
  <si>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</si>
  <si>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</si>
  <si>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</si>
  <si>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</si>
  <si>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</si>
  <si>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</si>
  <si>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</si>
  <si>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</si>
  <si>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</si>
  <si>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</si>
  <si>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</si>
  <si>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</si>
  <si>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</si>
  <si>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</si>
  <si>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</si>
  <si>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</si>
  <si>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</si>
  <si>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</si>
  <si>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</si>
  <si>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</si>
  <si>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</si>
  <si>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</si>
  <si>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</si>
  <si>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</si>
  <si>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</si>
  <si>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</si>
  <si>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</si>
  <si>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</si>
  <si>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</si>
  <si>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</si>
  <si>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</si>
  <si>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</si>
  <si>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</si>
  <si>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</si>
  <si>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</si>
  <si>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</si>
  <si>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</si>
  <si>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</si>
  <si>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</si>
  <si>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</si>
  <si>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</si>
  <si>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</si>
  <si>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</si>
  <si>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</si>
  <si>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</si>
  <si>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</si>
  <si>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</si>
  <si>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</si>
  <si>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</si>
  <si>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</si>
  <si>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</si>
  <si>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</si>
  <si>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</si>
  <si>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</si>
  <si>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</si>
  <si>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</si>
  <si>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</si>
  <si>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</si>
  <si>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</si>
  <si>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</si>
  <si>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</si>
  <si>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</si>
  <si>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</si>
  <si>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</si>
  <si>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</si>
  <si>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</si>
  <si>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</si>
  <si>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</si>
  <si>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</si>
  <si>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</si>
  <si>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</si>
  <si>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</si>
  <si>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</si>
  <si>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</si>
  <si>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</si>
  <si>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</si>
  <si>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</si>
  <si>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</si>
  <si>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</si>
  <si>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</si>
  <si>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</si>
  <si>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</si>
  <si>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</si>
  <si>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</si>
  <si>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</si>
  <si>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</si>
  <si>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</si>
  <si>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</si>
  <si>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</si>
  <si>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</si>
  <si>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</si>
  <si>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</si>
  <si>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</si>
  <si>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</si>
  <si>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</si>
  <si>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</si>
  <si>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</si>
  <si>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</si>
  <si>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</si>
  <si>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</si>
  <si>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</si>
  <si>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</si>
  <si>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</si>
  <si>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</si>
  <si>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</si>
  <si>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</si>
  <si>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</si>
  <si>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</si>
  <si>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</si>
  <si>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</si>
  <si>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</si>
  <si>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</si>
  <si>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</si>
  <si>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</si>
  <si>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</si>
  <si>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</si>
  <si>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</si>
  <si>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</si>
  <si>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</si>
  <si>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</si>
  <si>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</si>
  <si>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</si>
  <si>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</si>
  <si>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</si>
  <si>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</si>
  <si>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</si>
  <si>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</si>
  <si>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</si>
  <si>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</si>
  <si>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</si>
  <si>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</si>
  <si>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</si>
  <si>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</si>
  <si>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</si>
  <si>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</si>
  <si>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</si>
  <si>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</si>
  <si>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</si>
  <si>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</si>
  <si>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</si>
  <si>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</si>
  <si>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</si>
  <si>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</si>
  <si>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</si>
  <si>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</si>
  <si>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</si>
  <si>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</si>
  <si>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</si>
  <si>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</si>
  <si>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</si>
  <si>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</si>
  <si>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</si>
  <si>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</si>
  <si>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</si>
  <si>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</si>
  <si>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</si>
  <si>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</si>
  <si>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</si>
  <si>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</si>
  <si>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</si>
  <si>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</si>
  <si>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</si>
  <si>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</si>
  <si>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</si>
  <si>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</si>
  <si>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</si>
  <si>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</si>
  <si>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</si>
  <si>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</si>
  <si>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</si>
  <si>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</si>
  <si>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</si>
  <si>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</si>
  <si>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</si>
  <si>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</si>
  <si>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</si>
  <si>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</si>
  <si>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</si>
  <si>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</si>
  <si>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</si>
  <si>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</si>
  <si>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</si>
  <si>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</si>
  <si>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</si>
  <si>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</si>
  <si>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</si>
  <si>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</si>
  <si>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</si>
  <si>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</si>
  <si>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</si>
  <si>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</si>
  <si>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</si>
  <si>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</si>
  <si>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</si>
  <si>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</si>
  <si>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</si>
  <si>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</si>
  <si>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</si>
  <si>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</si>
  <si>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</si>
  <si>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</si>
  <si>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</si>
  <si>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</si>
  <si>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</si>
  <si>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</si>
  <si>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</si>
  <si>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</si>
  <si>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</si>
  <si>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</si>
  <si>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</si>
  <si>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</si>
  <si>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</si>
  <si>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</si>
  <si>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</si>
  <si>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</si>
  <si>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</si>
  <si>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</si>
  <si>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</si>
  <si>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</si>
  <si>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</si>
  <si>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</si>
  <si>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</si>
  <si>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</si>
  <si>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</si>
  <si>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</si>
  <si>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</si>
  <si>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</si>
  <si>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</si>
  <si>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</si>
  <si>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</si>
  <si>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</si>
  <si>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</si>
  <si>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</si>
  <si>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</si>
  <si>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</si>
  <si>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</si>
  <si>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</si>
  <si>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</si>
  <si>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</si>
  <si>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</si>
  <si>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</si>
  <si>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</si>
  <si>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</si>
  <si>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</si>
  <si>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</si>
  <si>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</si>
  <si>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</si>
  <si>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</si>
  <si>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</si>
  <si>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</si>
  <si>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</si>
  <si>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</si>
  <si>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</si>
  <si>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</si>
  <si>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</si>
  <si>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</si>
  <si>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</si>
  <si>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</si>
  <si>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</si>
  <si>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</si>
  <si>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</si>
  <si>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</si>
  <si>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</si>
  <si>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</si>
  <si>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</si>
  <si>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</si>
  <si>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</si>
  <si>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</si>
  <si>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</si>
  <si>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</si>
  <si>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</si>
  <si>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</si>
  <si>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</si>
  <si>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</si>
  <si>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</si>
  <si>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</si>
  <si>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</si>
  <si>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</si>
  <si>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</si>
  <si>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</si>
  <si>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</si>
  <si>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</si>
  <si>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</si>
  <si>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</si>
  <si>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</si>
  <si>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</si>
  <si>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</si>
  <si>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</si>
  <si>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</si>
  <si>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</si>
  <si>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</si>
  <si>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</si>
  <si>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</si>
  <si>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</si>
  <si>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</si>
  <si>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</si>
  <si>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</si>
  <si>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</si>
  <si>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</si>
  <si>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</si>
  <si>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</si>
  <si>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</si>
  <si>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</si>
  <si>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</si>
  <si>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</si>
  <si>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</si>
  <si>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</si>
  <si>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</si>
  <si>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</si>
  <si>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</si>
  <si>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</si>
  <si>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</si>
  <si>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</si>
  <si>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</si>
  <si>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</si>
  <si>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</si>
  <si>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</si>
  <si>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</si>
  <si>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</si>
  <si>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</si>
  <si>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</si>
  <si>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</si>
  <si>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</si>
  <si>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</si>
  <si>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</si>
  <si>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</si>
  <si>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</si>
  <si>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</si>
  <si>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</si>
  <si>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</si>
  <si>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</si>
  <si>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</si>
  <si>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</si>
  <si>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</si>
  <si>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</si>
  <si>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</si>
  <si>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</si>
  <si>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</si>
  <si>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</si>
  <si>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</si>
  <si>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</si>
  <si>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</si>
  <si>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</si>
  <si>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</si>
  <si>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</si>
  <si>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</si>
  <si>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</si>
  <si>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</si>
  <si>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</si>
  <si>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</si>
  <si>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</si>
  <si>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</si>
  <si>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</si>
  <si>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</si>
  <si>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</si>
  <si>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</si>
  <si>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</si>
  <si>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</si>
  <si>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</si>
  <si>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</si>
  <si>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</si>
  <si>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</si>
  <si>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</si>
  <si>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</si>
  <si>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</si>
  <si>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</si>
  <si>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</si>
  <si>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</si>
  <si>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</si>
  <si>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</si>
  <si>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</si>
  <si>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</si>
  <si>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</si>
  <si>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</si>
  <si>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</si>
  <si>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</si>
  <si>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</si>
  <si>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</si>
  <si>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</si>
  <si>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</si>
  <si>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</si>
  <si>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</si>
  <si>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</si>
  <si>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</si>
  <si>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</si>
  <si>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</si>
  <si>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</si>
  <si>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</si>
  <si>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</si>
  <si>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</si>
  <si>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</si>
  <si>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</si>
  <si>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</si>
  <si>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</si>
  <si>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</si>
  <si>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</si>
  <si>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</si>
  <si>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</si>
  <si>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</si>
  <si>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</si>
  <si>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</si>
  <si>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</si>
  <si>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</si>
  <si>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</si>
  <si>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</si>
  <si>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</si>
  <si>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</si>
  <si>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</si>
  <si>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</si>
  <si>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</si>
  <si>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</si>
  <si>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</si>
  <si>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</si>
  <si>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</si>
  <si>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</si>
  <si>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</si>
  <si>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</si>
  <si>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</si>
  <si>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</si>
  <si>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</si>
  <si>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</si>
  <si>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</si>
  <si>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</si>
  <si>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</si>
  <si>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</si>
  <si>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</si>
  <si>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</si>
  <si>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</si>
  <si>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</si>
  <si>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</si>
  <si>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</si>
  <si>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</si>
  <si>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</si>
  <si>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</si>
  <si>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</si>
  <si>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</si>
  <si>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</si>
  <si>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</si>
  <si>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</si>
  <si>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</si>
  <si>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</si>
  <si>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</si>
  <si>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</si>
  <si>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</si>
  <si>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</si>
  <si>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</si>
  <si>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</si>
  <si>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</si>
  <si>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</si>
  <si>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</si>
  <si>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</si>
  <si>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</si>
  <si>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</si>
  <si>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</si>
  <si>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</si>
  <si>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</si>
  <si>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</si>
  <si>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</si>
  <si>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</si>
  <si>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</si>
  <si>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</si>
  <si>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</si>
  <si>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</si>
  <si>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</si>
  <si>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</si>
  <si>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</si>
  <si>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</si>
  <si>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</si>
  <si>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</si>
  <si>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</si>
  <si>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</si>
  <si>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</si>
  <si>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</si>
  <si>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</si>
  <si>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</si>
  <si>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</si>
  <si>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</si>
  <si>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</si>
  <si>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</si>
  <si>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</si>
  <si>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</si>
  <si>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</si>
  <si>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</si>
  <si>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</si>
  <si>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</si>
  <si>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</si>
  <si>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</si>
  <si>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</si>
  <si>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</si>
  <si>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</si>
  <si>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</si>
  <si>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</si>
  <si>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</si>
  <si>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</si>
  <si>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</si>
  <si>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</si>
  <si>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</si>
  <si>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</si>
  <si>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</si>
  <si>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</si>
  <si>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</si>
  <si>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</si>
  <si>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</si>
  <si>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</si>
  <si>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</si>
  <si>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</si>
  <si>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</si>
  <si>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</si>
  <si>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</si>
  <si>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</si>
  <si>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</si>
  <si>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</si>
  <si>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</si>
  <si>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</si>
  <si>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</si>
  <si>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</si>
  <si>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</si>
  <si>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</si>
  <si>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</si>
  <si>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</si>
  <si>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</si>
  <si>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</si>
  <si>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</si>
  <si>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</si>
  <si>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</si>
  <si>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</si>
  <si>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</si>
  <si>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</si>
  <si>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</si>
  <si>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</si>
  <si>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</si>
  <si>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</si>
  <si>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</si>
  <si>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</si>
  <si>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</si>
  <si>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</si>
  <si>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</si>
  <si>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</si>
  <si>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</si>
  <si>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</si>
  <si>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</si>
  <si>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</si>
  <si>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</si>
  <si>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</si>
  <si>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</si>
  <si>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</si>
  <si>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</si>
  <si>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</si>
  <si>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</si>
  <si>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</si>
  <si>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</si>
  <si>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</si>
  <si>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</si>
  <si>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</si>
  <si>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</si>
  <si>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</si>
  <si>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</si>
  <si>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</si>
  <si>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</si>
  <si>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</si>
  <si>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</si>
  <si>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</si>
  <si>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</si>
  <si>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</si>
  <si>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</si>
  <si>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</si>
  <si>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</si>
  <si>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</si>
  <si>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</si>
  <si>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</si>
  <si>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</si>
  <si>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</si>
  <si>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</si>
  <si>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</si>
  <si>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</si>
  <si>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</si>
  <si>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</si>
  <si>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</si>
  <si>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</si>
  <si>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</si>
  <si>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</si>
  <si>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</si>
  <si>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</si>
  <si>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</si>
  <si>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</si>
  <si>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</si>
  <si>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</si>
  <si>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</si>
  <si>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</si>
  <si>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</si>
  <si>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</si>
  <si>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</si>
  <si>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</si>
  <si>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</si>
  <si>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</si>
  <si>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</si>
  <si>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</si>
  <si>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</si>
  <si>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</si>
  <si>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</si>
  <si>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</si>
  <si>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</si>
  <si>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</si>
  <si>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</si>
  <si>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</si>
  <si>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</si>
  <si>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</si>
  <si>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</si>
  <si>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</si>
  <si>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</si>
  <si>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</si>
  <si>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</si>
  <si>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</si>
  <si>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</si>
  <si>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</si>
  <si>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</si>
  <si>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</si>
  <si>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</si>
  <si>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</si>
  <si>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</si>
  <si>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</si>
  <si>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</si>
  <si>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</si>
  <si>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</si>
  <si>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</si>
  <si>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</si>
  <si>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</si>
  <si>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</si>
  <si>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</si>
  <si>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</si>
  <si>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</si>
  <si>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</si>
  <si>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</si>
  <si>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</si>
  <si>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</si>
  <si>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</si>
  <si>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</si>
  <si>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</si>
  <si>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</si>
  <si>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</si>
  <si>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</si>
  <si>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</si>
  <si>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</si>
  <si>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</si>
  <si>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</si>
  <si>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</si>
  <si>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</si>
  <si>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</si>
  <si>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</si>
  <si>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</si>
  <si>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</si>
  <si>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</si>
  <si>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</si>
  <si>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</si>
  <si>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</si>
  <si>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</si>
  <si>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</si>
  <si>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</si>
  <si>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</si>
  <si>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</si>
  <si>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</si>
  <si>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</si>
  <si>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</si>
  <si>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</si>
  <si>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</si>
  <si>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</si>
  <si>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</si>
  <si>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</si>
  <si>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</si>
  <si>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</si>
  <si>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</si>
  <si>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</si>
  <si>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</si>
  <si>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</si>
  <si>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</si>
  <si>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</si>
  <si>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</si>
  <si>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</si>
  <si>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</si>
  <si>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</si>
  <si>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</si>
  <si>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</si>
  <si>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</si>
  <si>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</si>
  <si>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</si>
  <si>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</si>
  <si>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</si>
  <si>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</si>
  <si>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</si>
  <si>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</si>
  <si>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</si>
  <si>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</si>
  <si>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</si>
  <si>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</si>
  <si>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</si>
  <si>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</si>
  <si>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</si>
  <si>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</si>
  <si>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</si>
  <si>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</si>
  <si>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</si>
  <si>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</si>
  <si>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</si>
  <si>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</si>
  <si>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</si>
  <si>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</si>
  <si>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</si>
  <si>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</si>
  <si>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</si>
  <si>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</si>
  <si>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</si>
  <si>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</si>
  <si>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</si>
  <si>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</si>
  <si>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</si>
  <si>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</si>
  <si>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</si>
  <si>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</si>
  <si>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</si>
  <si>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</si>
  <si>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</si>
  <si>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</si>
  <si>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</si>
  <si>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</si>
  <si>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</si>
  <si>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</si>
  <si>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</si>
  <si>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</si>
  <si>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</si>
  <si>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</si>
  <si>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</si>
  <si>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</si>
  <si>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</si>
  <si>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</si>
  <si>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</si>
  <si>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</si>
  <si>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</si>
  <si>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</si>
  <si>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</si>
  <si>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</si>
  <si>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</si>
  <si>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</si>
  <si>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</si>
  <si>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</si>
  <si>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</si>
  <si>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</si>
  <si>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</si>
  <si>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</si>
  <si>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</si>
  <si>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</si>
  <si>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</si>
  <si>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</si>
  <si>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</si>
  <si>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</si>
  <si>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</si>
  <si>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</si>
  <si>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</si>
  <si>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</si>
  <si>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</si>
  <si>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</si>
  <si>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</si>
  <si>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</si>
  <si>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</si>
  <si>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</si>
  <si>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</si>
  <si>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</si>
  <si>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</si>
  <si>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</si>
  <si>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</si>
  <si>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</si>
  <si>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</si>
  <si>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</si>
  <si>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</si>
  <si>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</si>
  <si>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</si>
  <si>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</si>
  <si>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</si>
  <si>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</si>
  <si>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</si>
  <si>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</si>
  <si>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</si>
  <si>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</si>
  <si>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</si>
  <si>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</si>
  <si>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</si>
  <si>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</si>
  <si>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</si>
  <si>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</si>
  <si>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</si>
  <si>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</si>
  <si>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</si>
  <si>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</si>
  <si>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</si>
  <si>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</si>
  <si>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</si>
  <si>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</si>
  <si>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</si>
  <si>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</si>
  <si>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</si>
  <si>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</si>
  <si>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</si>
  <si>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</si>
  <si>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</si>
  <si>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</si>
  <si>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</si>
  <si>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</si>
  <si>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</si>
  <si>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</si>
  <si>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</si>
  <si>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</si>
  <si>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</si>
  <si>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</si>
  <si>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</si>
  <si>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</si>
  <si>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</si>
  <si>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</si>
  <si>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</si>
  <si>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</si>
  <si>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</si>
  <si>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</si>
  <si>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</si>
  <si>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</si>
  <si>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</si>
  <si>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</si>
  <si>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</si>
  <si>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</si>
  <si>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</si>
  <si>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</si>
  <si>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</si>
  <si>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</si>
  <si>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</si>
  <si>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</si>
  <si>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</si>
  <si>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</si>
  <si>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</si>
  <si>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</si>
  <si>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</si>
  <si>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</si>
  <si>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</si>
  <si>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</si>
  <si>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</si>
  <si>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</si>
  <si>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</si>
  <si>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</si>
  <si>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</si>
  <si>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</si>
  <si>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</si>
  <si>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</si>
  <si>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</si>
  <si>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</si>
  <si>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</si>
  <si>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</si>
  <si>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</si>
  <si>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</si>
  <si>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</si>
  <si>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</si>
  <si>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</si>
  <si>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</si>
  <si>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</si>
  <si>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</si>
  <si>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</si>
  <si>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</si>
  <si>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</si>
  <si>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</si>
  <si>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</si>
  <si>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</si>
  <si>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</si>
  <si>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</si>
  <si>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</si>
  <si>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</si>
  <si>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</si>
  <si>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</si>
  <si>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</si>
  <si>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</si>
  <si>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</si>
  <si>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</si>
  <si>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</si>
  <si>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</si>
  <si>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</si>
  <si>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</si>
  <si>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</si>
  <si>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</si>
  <si>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</si>
  <si>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</si>
  <si>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</si>
  <si>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</si>
  <si>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</si>
  <si>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</si>
  <si>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</si>
  <si>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</si>
  <si>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</si>
  <si>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</si>
  <si>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</si>
  <si>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</si>
  <si>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</si>
  <si>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</si>
  <si>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</si>
  <si>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</si>
  <si>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</si>
  <si>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</si>
  <si>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</si>
  <si>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</si>
  <si>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</si>
  <si>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</si>
  <si>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</si>
  <si>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</si>
  <si>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</si>
  <si>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</si>
  <si>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</si>
  <si>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</si>
  <si>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</si>
  <si>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</si>
  <si>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</si>
  <si>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</si>
  <si>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</si>
  <si>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</si>
  <si>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</si>
  <si>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</si>
  <si>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</si>
  <si>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</si>
  <si>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</si>
  <si>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</si>
  <si>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</si>
  <si>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</si>
  <si>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</si>
  <si>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</si>
  <si>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</si>
  <si>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</si>
  <si>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</si>
  <si>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</si>
  <si>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</si>
  <si>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</si>
  <si>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</si>
  <si>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</si>
  <si>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</si>
  <si>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</si>
  <si>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</si>
  <si>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</si>
  <si>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</si>
  <si>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</si>
  <si>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</si>
  <si>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</si>
  <si>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</si>
  <si>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</si>
  <si>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</si>
  <si>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</si>
  <si>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</si>
  <si>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</si>
  <si>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</si>
  <si>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</si>
  <si>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</si>
  <si>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</si>
  <si>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</si>
  <si>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</si>
  <si>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</si>
  <si>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</si>
  <si>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</si>
  <si>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</si>
  <si>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</si>
  <si>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</si>
  <si>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</si>
  <si>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</si>
  <si>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</si>
  <si>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</si>
  <si>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</si>
  <si>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</si>
  <si>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</si>
  <si>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</si>
  <si>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</si>
  <si>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</si>
  <si>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</si>
  <si>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</si>
  <si>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</si>
  <si>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</si>
  <si>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</si>
  <si>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</si>
  <si>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</si>
  <si>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</si>
  <si>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</si>
  <si>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</si>
  <si>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</si>
  <si>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</si>
  <si>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</si>
  <si>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</si>
  <si>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</si>
  <si>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</si>
  <si>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</si>
  <si>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</si>
  <si>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</si>
  <si>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</si>
  <si>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</si>
  <si>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</si>
  <si>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</si>
  <si>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</si>
  <si>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</si>
  <si>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</si>
  <si>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</si>
  <si>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</si>
  <si>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</si>
  <si>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</si>
  <si>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</si>
  <si>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</si>
  <si>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</si>
  <si>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</si>
  <si>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</si>
  <si>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</si>
  <si>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</si>
  <si>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</si>
  <si>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</si>
  <si>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</si>
  <si>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</si>
  <si>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</si>
  <si>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</si>
  <si>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</si>
  <si>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</si>
  <si>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</si>
  <si>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</si>
  <si>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</si>
  <si>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</si>
  <si>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</si>
  <si>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</si>
  <si>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</si>
  <si>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</si>
  <si>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</si>
  <si>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</si>
  <si>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</si>
  <si>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</si>
  <si>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</si>
  <si>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</si>
  <si>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</si>
  <si>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</si>
  <si>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</si>
  <si>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</si>
  <si>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</si>
  <si>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</si>
  <si>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</si>
  <si>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</si>
  <si>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</si>
  <si>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</si>
  <si>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</si>
  <si>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</si>
  <si>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</si>
  <si>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</si>
  <si>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</si>
  <si>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</si>
  <si>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</si>
  <si>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</si>
  <si>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</si>
  <si>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</si>
  <si>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</si>
  <si>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</si>
  <si>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</si>
  <si>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</si>
  <si>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</si>
  <si>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</si>
  <si>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</si>
  <si>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</si>
  <si>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</si>
  <si>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</si>
  <si>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</si>
  <si>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</si>
  <si>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</si>
  <si>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</si>
  <si>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</si>
  <si>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</si>
  <si>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</si>
  <si>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</si>
  <si>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</si>
  <si>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</si>
  <si>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</si>
  <si>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</si>
  <si>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</si>
  <si>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</si>
  <si>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</si>
  <si>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</si>
  <si>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</si>
  <si>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</si>
  <si>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</si>
  <si>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</si>
  <si>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</si>
  <si>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</si>
  <si>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</si>
  <si>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</si>
  <si>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</si>
  <si>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</si>
  <si>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</si>
  <si>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</si>
  <si>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</si>
  <si>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</si>
  <si>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</si>
  <si>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</si>
  <si>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</si>
  <si>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</si>
  <si>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</si>
  <si>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</si>
  <si>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</si>
  <si>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</si>
  <si>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</si>
  <si>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</si>
  <si>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</si>
  <si>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</si>
  <si>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</si>
  <si>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</si>
  <si>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</si>
  <si>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</si>
  <si>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</si>
  <si>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</si>
  <si>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</si>
  <si>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</si>
  <si>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</si>
  <si>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</si>
  <si>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</si>
  <si>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</si>
  <si>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</si>
  <si>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</si>
  <si>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</si>
  <si>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</si>
  <si>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</si>
  <si>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</si>
  <si>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</si>
  <si>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</si>
  <si>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</si>
  <si>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</si>
  <si>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</si>
  <si>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</si>
  <si>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</si>
  <si>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</si>
  <si>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</si>
  <si>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</si>
  <si>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</si>
  <si>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</si>
  <si>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</si>
  <si>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</si>
  <si>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</si>
  <si>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</si>
  <si>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</si>
  <si>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</si>
  <si>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</si>
  <si>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</si>
  <si>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</si>
  <si>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</si>
  <si>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</si>
  <si>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</si>
  <si>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</si>
  <si>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</si>
  <si>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</si>
  <si>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</si>
  <si>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</si>
  <si>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</si>
  <si>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</si>
  <si>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</si>
  <si>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</si>
  <si>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</si>
  <si>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</si>
  <si>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</si>
  <si>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</si>
  <si>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</si>
  <si>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</si>
  <si>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</si>
  <si>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</si>
  <si>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</si>
  <si>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</si>
  <si>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</si>
  <si>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</si>
  <si>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</si>
  <si>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</si>
  <si>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</si>
  <si>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</si>
  <si>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</si>
  <si>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</si>
  <si>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</si>
  <si>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</si>
  <si>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</si>
  <si>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</si>
  <si>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</si>
  <si>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</si>
  <si>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</si>
  <si>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</si>
  <si>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</si>
  <si>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</si>
  <si>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</si>
  <si>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</si>
  <si>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</si>
  <si>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</si>
  <si>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</si>
  <si>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</si>
  <si>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</si>
  <si>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</si>
  <si>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</si>
  <si>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</si>
  <si>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</si>
  <si>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</si>
  <si>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</si>
  <si>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</si>
  <si>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</si>
  <si>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</si>
  <si>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</si>
  <si>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</si>
  <si>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</si>
  <si>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</si>
  <si>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</si>
  <si>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</si>
  <si>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</si>
  <si>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</si>
  <si>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</si>
  <si>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</si>
  <si>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</si>
  <si>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</si>
  <si>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</si>
  <si>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</si>
  <si>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</si>
  <si>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</si>
  <si>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</si>
  <si>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</si>
  <si>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</si>
  <si>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</si>
  <si>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</si>
  <si>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</si>
  <si>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</si>
  <si>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</si>
  <si>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</si>
  <si>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</si>
  <si>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</si>
  <si>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</si>
  <si>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</si>
  <si>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</si>
  <si>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</si>
  <si>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</si>
  <si>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</si>
  <si>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</si>
  <si>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</si>
  <si>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</si>
  <si>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</si>
  <si>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</si>
  <si>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</si>
  <si>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</si>
  <si>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</si>
  <si>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</si>
  <si>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</si>
  <si>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</si>
  <si>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</si>
  <si>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</si>
  <si>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</si>
  <si>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</si>
  <si>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</si>
  <si>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</si>
  <si>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</si>
  <si>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</si>
  <si>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</si>
  <si>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</si>
  <si>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</si>
  <si>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</si>
  <si>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</si>
  <si>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</si>
  <si>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</si>
  <si>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</si>
  <si>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</si>
  <si>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</si>
  <si>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</si>
  <si>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</si>
  <si>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</si>
  <si>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</si>
  <si>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</si>
  <si>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</si>
  <si>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</si>
  <si>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</si>
  <si>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</si>
  <si>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</si>
  <si>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</si>
  <si>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</si>
  <si>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</si>
  <si>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</si>
  <si>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</si>
  <si>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</si>
  <si>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</si>
  <si>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</si>
  <si>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</si>
  <si>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</si>
  <si>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</si>
  <si>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</si>
  <si>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</si>
  <si>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</si>
  <si>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</si>
  <si>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</si>
  <si>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</si>
  <si>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</si>
  <si>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</si>
  <si>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</si>
  <si>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</si>
  <si>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</si>
  <si>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</si>
  <si>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</si>
  <si>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</si>
  <si>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</si>
  <si>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</si>
  <si>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</si>
  <si>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</si>
  <si>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</si>
  <si>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</si>
  <si>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</si>
  <si>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</si>
  <si>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</si>
  <si>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</si>
  <si>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</si>
  <si>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</si>
  <si>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</si>
  <si>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</si>
  <si>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</si>
  <si>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</si>
  <si>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</si>
  <si>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</si>
  <si>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</si>
  <si>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</si>
  <si>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</si>
  <si>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</si>
  <si>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</si>
  <si>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</si>
  <si>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</si>
  <si>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</si>
  <si>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</si>
  <si>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</si>
  <si>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</si>
  <si>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</si>
  <si>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</si>
  <si>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</si>
  <si>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</si>
  <si>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</si>
  <si>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</si>
  <si>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</si>
  <si>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</si>
  <si>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</si>
  <si>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</si>
  <si>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</si>
  <si>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</si>
  <si>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</si>
  <si>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</si>
  <si>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</si>
  <si>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</si>
  <si>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</si>
  <si>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</si>
  <si>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</si>
  <si>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</si>
  <si>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</si>
  <si>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</si>
  <si>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</si>
  <si>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</si>
  <si>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</si>
  <si>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</si>
  <si>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</si>
  <si>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</si>
  <si>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</si>
  <si>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</si>
  <si>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</si>
  <si>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</si>
  <si>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</si>
  <si>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</si>
  <si>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</si>
  <si>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</si>
  <si>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</si>
  <si>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</si>
  <si>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</si>
  <si>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</si>
  <si>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</si>
  <si>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</si>
  <si>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</si>
  <si>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</si>
  <si>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</si>
  <si>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</si>
  <si>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</si>
  <si>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</si>
  <si>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</si>
  <si>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</si>
  <si>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</si>
  <si>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</si>
  <si>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</si>
  <si>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</si>
  <si>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</si>
  <si>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</si>
  <si>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</si>
  <si>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</si>
  <si>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</si>
  <si>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</si>
  <si>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</si>
  <si>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</si>
  <si>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</si>
  <si>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</si>
  <si>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</si>
  <si>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</si>
  <si>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</si>
  <si>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</si>
  <si>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</si>
  <si>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</si>
  <si>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</si>
  <si>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</si>
  <si>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</si>
  <si>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</si>
  <si>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</si>
  <si>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</si>
  <si>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</si>
  <si>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</si>
  <si>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</si>
  <si>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</si>
  <si>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</si>
  <si>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</si>
  <si>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</si>
  <si>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</si>
  <si>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</si>
  <si>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</si>
  <si>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</si>
  <si>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</si>
  <si>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</si>
  <si>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</si>
  <si>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</si>
  <si>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</si>
  <si>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</si>
  <si>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</si>
  <si>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</si>
  <si>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</si>
  <si>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</si>
  <si>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</si>
  <si>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</si>
  <si>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</si>
  <si>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</si>
  <si>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</si>
  <si>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</si>
  <si>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</si>
  <si>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</si>
  <si>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</si>
  <si>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</si>
  <si>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</si>
  <si>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</si>
  <si>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</si>
  <si>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</si>
  <si>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</si>
  <si>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</si>
  <si>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</si>
  <si>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</si>
  <si>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</si>
  <si>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</si>
  <si>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</si>
  <si>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</si>
  <si>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</si>
  <si>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</si>
  <si>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</si>
  <si>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</si>
  <si>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</si>
  <si>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</si>
  <si>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</si>
  <si>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</si>
  <si>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</si>
  <si>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</si>
  <si>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</si>
  <si>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</si>
  <si>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</si>
  <si>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</si>
  <si>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</si>
  <si>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</si>
  <si>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</si>
  <si>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</si>
  <si>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</si>
  <si>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</si>
  <si>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</si>
  <si>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</si>
  <si>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</si>
  <si>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</si>
  <si>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</si>
  <si>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</si>
  <si>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</si>
  <si>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</si>
  <si>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</si>
  <si>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</si>
  <si>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</si>
  <si>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</si>
  <si>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</si>
  <si>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</si>
  <si>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</si>
  <si>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</si>
  <si>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</si>
  <si>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</si>
  <si>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</si>
  <si>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</si>
  <si>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</si>
  <si>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</si>
  <si>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</si>
  <si>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</si>
  <si>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</si>
  <si>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</si>
  <si>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</si>
  <si>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</si>
  <si>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</si>
  <si>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</si>
  <si>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</si>
  <si>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</si>
  <si>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</si>
  <si>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</si>
  <si>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</si>
  <si>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</si>
  <si>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</si>
  <si>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</si>
  <si>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</si>
  <si>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</si>
  <si>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</si>
  <si>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</si>
  <si>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</si>
  <si>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</si>
  <si>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</si>
  <si>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</si>
  <si>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</si>
  <si>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</si>
  <si>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</si>
  <si>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</si>
  <si>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</si>
  <si>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</si>
  <si>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</si>
  <si>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</si>
  <si>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</si>
  <si>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</si>
  <si>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</si>
  <si>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</si>
  <si>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</si>
  <si>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</si>
  <si>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</si>
  <si>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</si>
  <si>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</si>
  <si>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</si>
  <si>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</si>
  <si>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</si>
  <si>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</si>
  <si>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</si>
  <si>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</si>
  <si>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</si>
  <si>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</si>
  <si>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</si>
  <si>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</si>
  <si>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</si>
  <si>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</si>
  <si>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</si>
  <si>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</si>
  <si>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</si>
  <si>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</si>
  <si>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</si>
  <si>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</si>
  <si>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</si>
  <si>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</si>
  <si>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</si>
  <si>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</si>
  <si>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</si>
  <si>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</si>
  <si>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</si>
  <si>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</si>
  <si>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</si>
  <si>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</si>
  <si>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</si>
  <si>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</si>
  <si>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</si>
  <si>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</si>
  <si>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</si>
  <si>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</si>
  <si>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</si>
  <si>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</si>
  <si>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</si>
  <si>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</si>
  <si>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</si>
  <si>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</si>
  <si>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</si>
  <si>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</si>
  <si>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</si>
  <si>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</si>
  <si>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</si>
  <si>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</si>
  <si>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</si>
  <si>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</si>
  <si>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</si>
  <si>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</si>
  <si>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</si>
  <si>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</si>
  <si>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</si>
  <si>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</si>
  <si>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</si>
  <si>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</si>
  <si>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</si>
  <si>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</si>
  <si>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</si>
  <si>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</si>
  <si>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</si>
  <si>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</si>
  <si>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</si>
  <si>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</si>
  <si>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</si>
  <si>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</si>
  <si>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</si>
  <si>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</si>
  <si>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</si>
  <si>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</si>
  <si>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</si>
  <si>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</si>
  <si>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</si>
  <si>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</si>
  <si>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</si>
  <si>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</si>
  <si>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</si>
  <si>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</si>
  <si>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</si>
  <si>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</si>
  <si>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</si>
  <si>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</si>
  <si>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</si>
  <si>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</si>
  <si>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</si>
  <si>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</si>
  <si>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</si>
  <si>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</si>
  <si>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</si>
  <si>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</si>
  <si>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</si>
  <si>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</si>
  <si>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</si>
  <si>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</si>
  <si>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</si>
  <si>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</si>
  <si>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</si>
  <si>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</si>
  <si>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</si>
  <si>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</si>
  <si>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</si>
  <si>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</si>
  <si>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</si>
  <si>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</si>
  <si>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</si>
  <si>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</si>
  <si>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</si>
  <si>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</si>
  <si>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</si>
  <si>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</si>
  <si>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</si>
  <si>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</si>
  <si>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</si>
  <si>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</si>
  <si>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</si>
  <si>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</si>
  <si>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</si>
  <si>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</si>
  <si>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</si>
  <si>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</si>
  <si>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</si>
  <si>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</si>
  <si>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</si>
  <si>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</si>
  <si>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</si>
  <si>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</si>
  <si>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</si>
  <si>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</si>
  <si>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</si>
  <si>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</si>
  <si>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</si>
  <si>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</si>
  <si>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</si>
  <si>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</si>
  <si>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</si>
  <si>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</si>
  <si>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</si>
  <si>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</si>
  <si>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</si>
  <si>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</si>
  <si>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</si>
  <si>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</si>
  <si>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</si>
  <si>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</si>
  <si>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</si>
  <si>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</si>
  <si>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</si>
  <si>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</si>
  <si>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</si>
  <si>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</si>
  <si>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</si>
  <si>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</si>
  <si>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</si>
  <si>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</si>
  <si>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</si>
  <si>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</si>
  <si>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</si>
  <si>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</si>
  <si>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</si>
  <si>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</si>
  <si>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</si>
  <si>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</si>
  <si>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</si>
  <si>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</si>
  <si>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</si>
  <si>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</si>
  <si>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</si>
  <si>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</si>
  <si>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</si>
  <si>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</si>
  <si>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</si>
  <si>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</si>
  <si>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</si>
  <si>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</si>
  <si>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</si>
  <si>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</si>
  <si>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</si>
  <si>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</si>
  <si>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</si>
  <si>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</si>
  <si>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</si>
  <si>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</si>
  <si>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</si>
  <si>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</si>
  <si>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</si>
  <si>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</si>
  <si>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</si>
  <si>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</si>
  <si>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</si>
  <si>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</si>
  <si>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</si>
  <si>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</si>
  <si>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</si>
  <si>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</si>
  <si>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</si>
  <si>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</si>
  <si>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</si>
  <si>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</si>
  <si>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</si>
  <si>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</si>
  <si>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</si>
  <si>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</si>
  <si>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</si>
  <si>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</si>
  <si>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</si>
  <si>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</si>
  <si>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</si>
  <si>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</si>
  <si>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</si>
  <si>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</si>
  <si>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</si>
  <si>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</si>
  <si>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</si>
  <si>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</si>
  <si>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</si>
  <si>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</si>
  <si>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</si>
  <si>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</si>
  <si>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</si>
  <si>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</si>
  <si>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</si>
  <si>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</si>
  <si>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</si>
  <si>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</si>
  <si>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</si>
  <si>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</si>
  <si>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</si>
  <si>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</si>
  <si>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</si>
  <si>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</si>
  <si>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</si>
  <si>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</si>
  <si>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</si>
  <si>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</si>
  <si>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</si>
  <si>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</si>
  <si>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</si>
  <si>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</si>
  <si>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</si>
  <si>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</si>
  <si>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</si>
  <si>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</si>
  <si>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</si>
  <si>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</si>
  <si>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</si>
  <si>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</si>
  <si>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</si>
  <si>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</si>
  <si>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</si>
  <si>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</si>
  <si>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</si>
  <si>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</si>
  <si>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</si>
  <si>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</si>
  <si>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</si>
  <si>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</si>
  <si>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</si>
  <si>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</si>
  <si>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</si>
  <si>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</si>
  <si>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</si>
  <si>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</si>
  <si>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</si>
  <si>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</si>
  <si>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</si>
  <si>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</si>
  <si>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</si>
  <si>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</si>
  <si>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</si>
  <si>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</si>
  <si>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</si>
  <si>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</si>
  <si>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</si>
  <si>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</si>
  <si>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</si>
  <si>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</si>
  <si>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</si>
  <si>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</si>
  <si>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</si>
  <si>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</si>
  <si>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</si>
  <si>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</si>
  <si>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</si>
  <si>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</si>
  <si>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</si>
  <si>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</si>
  <si>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</si>
  <si>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</si>
  <si>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</si>
  <si>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</si>
  <si>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</si>
  <si>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</si>
  <si>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</si>
  <si>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</si>
  <si>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</si>
  <si>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</si>
  <si>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</si>
  <si>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</si>
  <si>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</si>
  <si>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</si>
  <si>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</si>
  <si>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</si>
  <si>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</si>
  <si>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</si>
  <si>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</si>
  <si>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</si>
  <si>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</si>
  <si>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</si>
  <si>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</si>
  <si>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</si>
  <si>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</si>
  <si>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</si>
  <si>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</si>
  <si>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</si>
  <si>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</si>
  <si>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</si>
  <si>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</si>
  <si>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</si>
  <si>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</si>
  <si>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</si>
  <si>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</si>
  <si>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</si>
  <si>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</si>
  <si>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</si>
  <si>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</si>
  <si>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</si>
  <si>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</si>
  <si>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</si>
  <si>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</si>
  <si>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</si>
  <si>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</si>
  <si>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</si>
  <si>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</si>
  <si>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</si>
  <si>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</si>
  <si>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</si>
  <si>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</si>
  <si>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</si>
  <si>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</si>
  <si>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</si>
  <si>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</si>
  <si>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</si>
  <si>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</si>
  <si>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</si>
  <si>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</si>
  <si>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</si>
  <si>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</si>
  <si>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</si>
  <si>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</si>
  <si>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</si>
  <si>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</si>
  <si>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</si>
  <si>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</si>
  <si>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</si>
  <si>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</si>
  <si>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</si>
  <si>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</si>
  <si>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</si>
  <si>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</si>
  <si>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</si>
  <si>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</si>
  <si>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</si>
  <si>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</si>
  <si>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</si>
  <si>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</si>
  <si>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</si>
  <si>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</si>
  <si>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</si>
  <si>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</si>
  <si>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</si>
  <si>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</si>
  <si>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</si>
  <si>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</si>
  <si>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</si>
  <si>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</si>
  <si>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</si>
  <si>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</si>
  <si>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</si>
  <si>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</si>
  <si>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</si>
  <si>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</si>
  <si>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</si>
  <si>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</si>
  <si>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</si>
  <si>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</si>
  <si>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</si>
  <si>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</si>
  <si>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</si>
  <si>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</si>
  <si>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</si>
  <si>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</si>
  <si>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</si>
  <si>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</si>
  <si>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</si>
  <si>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</si>
  <si>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</si>
  <si>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</si>
  <si>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</si>
  <si>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</si>
  <si>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</si>
  <si>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</si>
  <si>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</si>
  <si>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</si>
  <si>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</si>
  <si>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</si>
  <si>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</si>
  <si>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</si>
  <si>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</si>
  <si>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</si>
  <si>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</si>
  <si>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</si>
  <si>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</si>
  <si>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</si>
  <si>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</si>
  <si>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</si>
  <si>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</si>
  <si>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</si>
  <si>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</si>
  <si>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</si>
  <si>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</si>
  <si>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</si>
  <si>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</si>
  <si>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</si>
  <si>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</si>
  <si>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</si>
  <si>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</si>
  <si>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</si>
  <si>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</si>
  <si>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</si>
  <si>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</si>
  <si>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</si>
  <si>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</si>
  <si>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</si>
  <si>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</si>
  <si>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</si>
  <si>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</si>
  <si>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</si>
  <si>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</si>
  <si>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</si>
  <si>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</si>
  <si>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</si>
  <si>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</si>
  <si>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</si>
  <si>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</si>
  <si>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</si>
  <si>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</si>
  <si>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</si>
  <si>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</si>
  <si>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</si>
  <si>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</si>
  <si>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</si>
  <si>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</si>
  <si>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</si>
  <si>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</si>
  <si>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</si>
  <si>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</si>
  <si>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</si>
  <si>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</si>
  <si>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</si>
  <si>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</si>
  <si>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</si>
  <si>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</si>
  <si>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</si>
  <si>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</si>
  <si>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</si>
  <si>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</si>
  <si>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</si>
  <si>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</si>
  <si>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</si>
  <si>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</si>
  <si>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</si>
  <si>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</si>
  <si>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</si>
  <si>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</si>
  <si>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</si>
  <si>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</si>
  <si>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</si>
  <si>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</si>
  <si>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</si>
  <si>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</si>
  <si>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</si>
  <si>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</si>
  <si>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</si>
  <si>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</si>
  <si>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</si>
  <si>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</si>
  <si>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</si>
  <si>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</si>
  <si>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</si>
  <si>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</si>
  <si>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</si>
  <si>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</si>
  <si>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</si>
  <si>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</si>
  <si>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</si>
  <si>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</si>
  <si>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</si>
  <si>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</si>
  <si>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</si>
  <si>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</si>
  <si>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</si>
  <si>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</si>
  <si>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</si>
  <si>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</si>
  <si>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</si>
  <si>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</si>
  <si>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</si>
  <si>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</si>
  <si>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</si>
  <si>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</si>
  <si>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</si>
  <si>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</si>
  <si>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</si>
  <si>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</si>
  <si>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</si>
  <si>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</si>
  <si>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</si>
  <si>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</si>
  <si>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</si>
  <si>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</si>
  <si>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</si>
  <si>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</si>
  <si>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</si>
  <si>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</si>
  <si>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</si>
  <si>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</si>
  <si>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</si>
  <si>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</si>
  <si>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</si>
  <si>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</si>
  <si>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</si>
  <si>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</si>
  <si>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</si>
  <si>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</si>
  <si>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</si>
  <si>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</si>
  <si>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</si>
  <si>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</si>
  <si>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</si>
  <si>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</si>
  <si>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</si>
  <si>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</si>
  <si>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</si>
  <si>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</si>
  <si>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</si>
  <si>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</si>
  <si>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</si>
  <si>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</si>
  <si>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</si>
  <si>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</si>
  <si>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</si>
  <si>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</si>
  <si>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</si>
  <si>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</si>
  <si>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</si>
  <si>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</si>
  <si>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</si>
  <si>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</si>
  <si>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</si>
  <si>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</si>
  <si>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</si>
  <si>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</si>
  <si>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</si>
  <si>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</si>
  <si>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</si>
  <si>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</si>
  <si>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</si>
  <si>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</si>
  <si>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</si>
  <si>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</si>
  <si>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</si>
  <si>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</si>
  <si>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</si>
  <si>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</si>
  <si>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</si>
  <si>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</si>
  <si>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</si>
  <si>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</si>
  <si>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</si>
  <si>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</si>
  <si>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</si>
  <si>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</si>
  <si>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</si>
  <si>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</si>
  <si>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</si>
  <si>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</si>
  <si>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</si>
  <si>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</si>
  <si>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</si>
  <si>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</si>
  <si>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</si>
  <si>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</si>
  <si>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</si>
  <si>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</si>
  <si>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</si>
  <si>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</si>
  <si>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</si>
  <si>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</si>
  <si>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</si>
  <si>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</si>
  <si>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</si>
  <si>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</si>
  <si>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</si>
  <si>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</si>
  <si>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</si>
  <si>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</si>
  <si>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</si>
  <si>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</si>
  <si>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</si>
  <si>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</si>
  <si>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</si>
  <si>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</si>
  <si>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</si>
  <si>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</si>
  <si>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</si>
  <si>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</si>
  <si>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</si>
  <si>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</si>
  <si>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</si>
  <si>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</si>
  <si>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</si>
  <si>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</si>
  <si>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</si>
  <si>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</si>
  <si>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</si>
  <si>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</si>
  <si>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</si>
  <si>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</si>
  <si>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</si>
  <si>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</si>
  <si>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</si>
  <si>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</si>
  <si>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</si>
  <si>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</si>
  <si>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</si>
  <si>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</si>
  <si>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</si>
  <si>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</si>
  <si>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</si>
  <si>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</si>
  <si>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</si>
  <si>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</si>
  <si>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</si>
  <si>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</si>
  <si>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</si>
  <si>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</si>
  <si>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</si>
  <si>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</si>
  <si>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</si>
  <si>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</si>
  <si>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</si>
  <si>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</si>
  <si>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</si>
  <si>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</si>
  <si>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</si>
  <si>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</si>
  <si>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</si>
  <si>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</si>
  <si>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</si>
  <si>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</si>
  <si>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</si>
  <si>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</si>
  <si>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</si>
  <si>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</si>
  <si>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</si>
  <si>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</si>
  <si>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</si>
  <si>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</si>
  <si>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</si>
  <si>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</si>
  <si>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</si>
  <si>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</si>
  <si>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</si>
  <si>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</si>
  <si>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</si>
  <si>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</si>
  <si>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</si>
  <si>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</si>
  <si>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</si>
  <si>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</si>
  <si>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</si>
  <si>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</si>
  <si>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</si>
  <si>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</si>
  <si>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</si>
  <si>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</si>
  <si>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</si>
  <si>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</si>
  <si>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</si>
  <si>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</si>
  <si>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</si>
  <si>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</si>
  <si>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</si>
  <si>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</si>
  <si>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</si>
  <si>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</si>
  <si>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</si>
  <si>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</si>
  <si>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</si>
  <si>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</si>
  <si>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</si>
  <si>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</si>
  <si>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</si>
  <si>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</si>
  <si>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</si>
  <si>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</si>
  <si>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</si>
  <si>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</si>
  <si>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</si>
  <si>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</si>
  <si>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</si>
  <si>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</si>
  <si>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</si>
  <si>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</si>
  <si>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</si>
  <si>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</si>
  <si>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</si>
  <si>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</si>
  <si>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</si>
  <si>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</si>
  <si>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</si>
  <si>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</si>
  <si>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</si>
  <si>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</si>
  <si>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</si>
  <si>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</si>
  <si>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</si>
  <si>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</si>
  <si>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</si>
  <si>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</si>
  <si>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</si>
  <si>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</si>
  <si>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</si>
  <si>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</si>
  <si>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</si>
  <si>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</si>
  <si>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</si>
  <si>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</si>
  <si>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</si>
  <si>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</si>
  <si>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</si>
  <si>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</si>
  <si>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</si>
  <si>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</si>
  <si>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</si>
  <si>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</si>
  <si>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</si>
  <si>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</si>
  <si>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</si>
  <si>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</si>
  <si>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</si>
  <si>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</si>
  <si>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</si>
  <si>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</si>
  <si>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</si>
  <si>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</si>
  <si>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</si>
  <si>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</si>
  <si>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</si>
  <si>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</si>
  <si>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</si>
  <si>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</si>
  <si>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</si>
  <si>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</si>
  <si>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</si>
  <si>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</si>
  <si>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</si>
  <si>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</si>
  <si>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</si>
  <si>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</si>
  <si>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</si>
  <si>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</si>
  <si>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</si>
  <si>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</si>
  <si>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</si>
  <si>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</si>
  <si>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</si>
  <si>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</si>
  <si>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</si>
  <si>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</si>
  <si>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</si>
  <si>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</si>
  <si>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</si>
  <si>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</si>
  <si>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</si>
  <si>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</si>
  <si>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</si>
  <si>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</si>
  <si>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</si>
  <si>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</si>
  <si>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</si>
  <si>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</si>
  <si>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</si>
  <si>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</si>
  <si>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</si>
  <si>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</si>
  <si>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</si>
  <si>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</si>
  <si>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</si>
  <si>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</si>
  <si>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</si>
  <si>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</si>
  <si>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</si>
  <si>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</si>
  <si>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</si>
  <si>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</si>
  <si>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</si>
  <si>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</si>
  <si>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</si>
  <si>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</si>
  <si>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</si>
  <si>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</si>
  <si>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</si>
  <si>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</si>
  <si>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</si>
  <si>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</si>
  <si>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</si>
  <si>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</si>
  <si>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</si>
  <si>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</si>
  <si>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</si>
  <si>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</si>
  <si>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</si>
  <si>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</si>
  <si>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</si>
  <si>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</si>
  <si>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</si>
  <si>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</si>
  <si>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</si>
  <si>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</si>
  <si>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</si>
  <si>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</si>
  <si>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</si>
  <si>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</si>
  <si>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</si>
  <si>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</si>
  <si>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</si>
  <si>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</si>
  <si>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</si>
  <si>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</si>
  <si>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</si>
  <si>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</si>
  <si>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</si>
  <si>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</si>
  <si>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</si>
  <si>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</si>
  <si>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</si>
  <si>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</si>
  <si>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</si>
  <si>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</si>
  <si>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</si>
  <si>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</si>
  <si>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</si>
  <si>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</si>
  <si>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</si>
  <si>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</si>
  <si>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</si>
  <si>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</si>
  <si>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</si>
  <si>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</si>
  <si>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</si>
  <si>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</si>
  <si>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</si>
  <si>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</si>
  <si>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</si>
  <si>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</si>
  <si>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</si>
  <si>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</si>
  <si>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</si>
  <si>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</si>
  <si>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</si>
  <si>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</si>
  <si>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</si>
  <si>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</si>
  <si>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</si>
  <si>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</si>
  <si>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</si>
  <si>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</si>
  <si>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</si>
  <si>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</si>
  <si>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</si>
  <si>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</si>
  <si>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</si>
  <si>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</si>
  <si>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</si>
  <si>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</si>
  <si>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</si>
  <si>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</si>
  <si>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</si>
  <si>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</si>
  <si>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</si>
  <si>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</si>
  <si>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</si>
  <si>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</si>
  <si>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</si>
  <si>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</si>
  <si>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</si>
  <si>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</si>
  <si>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</si>
  <si>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</si>
  <si>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</si>
  <si>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</si>
  <si>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</si>
  <si>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</si>
  <si>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</si>
  <si>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</si>
  <si>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</si>
  <si>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</si>
  <si>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</si>
  <si>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</si>
  <si>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</si>
  <si>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</si>
  <si>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</si>
  <si>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</si>
  <si>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</si>
  <si>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</si>
  <si>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</si>
  <si>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</si>
  <si>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</si>
  <si>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</si>
  <si>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</si>
  <si>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</si>
  <si>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</si>
  <si>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</si>
  <si>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</si>
  <si>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</si>
  <si>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</si>
  <si>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</si>
  <si>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</si>
  <si>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</si>
  <si>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</si>
  <si>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</si>
  <si>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</si>
  <si>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</si>
  <si>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</si>
  <si>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</si>
  <si>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</si>
  <si>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</si>
  <si>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</si>
  <si>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</si>
  <si>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</si>
  <si>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</si>
  <si>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</si>
  <si>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</si>
  <si>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</si>
  <si>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</si>
  <si>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</si>
  <si>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</si>
  <si>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</si>
  <si>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</si>
  <si>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</si>
  <si>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</si>
  <si>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</si>
  <si>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</si>
  <si>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</si>
  <si>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</si>
  <si>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</si>
  <si>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</si>
  <si>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</si>
  <si>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</si>
  <si>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</si>
  <si>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</si>
  <si>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</si>
  <si>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</si>
  <si>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</si>
  <si>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</si>
  <si>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</si>
  <si>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</si>
  <si>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</si>
  <si>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</si>
  <si>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</si>
  <si>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</si>
  <si>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</si>
  <si>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</si>
  <si>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</si>
  <si>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</si>
  <si>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</si>
  <si>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</si>
  <si>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</si>
  <si>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</si>
  <si>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</si>
  <si>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</si>
  <si>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</si>
  <si>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</si>
  <si>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</si>
  <si>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</si>
  <si>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</si>
  <si>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</si>
  <si>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</si>
  <si>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</si>
  <si>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</si>
  <si>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</si>
  <si>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</si>
  <si>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</si>
  <si>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</si>
  <si>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</si>
  <si>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</si>
  <si>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</si>
  <si>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</si>
  <si>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</si>
  <si>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</si>
  <si>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</si>
  <si>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</si>
  <si>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</si>
  <si>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</si>
  <si>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</si>
  <si>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</si>
  <si>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</si>
  <si>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</si>
  <si>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</si>
  <si>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</si>
  <si>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</si>
  <si>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</si>
  <si>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</si>
  <si>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</si>
  <si>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</si>
  <si>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</si>
  <si>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</si>
  <si>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</si>
  <si>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</si>
  <si>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</si>
  <si>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</si>
  <si>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</si>
  <si>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</si>
  <si>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</si>
  <si>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</si>
  <si>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</si>
  <si>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</si>
  <si>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</si>
  <si>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</si>
  <si>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</si>
  <si>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</si>
  <si>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</si>
  <si>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</si>
  <si>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</si>
  <si>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</si>
  <si>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</si>
  <si>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</si>
  <si>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</si>
  <si>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</si>
  <si>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</si>
  <si>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</si>
  <si>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</si>
  <si>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</si>
  <si>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</si>
  <si>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</si>
  <si>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</si>
  <si>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</si>
  <si>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</si>
  <si>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</si>
  <si>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</si>
  <si>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</si>
  <si>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</si>
  <si>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</si>
  <si>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</si>
  <si>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</si>
  <si>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</si>
  <si>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</si>
  <si>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</si>
  <si>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</si>
  <si>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</si>
  <si>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</si>
  <si>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</si>
  <si>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</si>
  <si>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</si>
  <si>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</si>
  <si>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</si>
  <si>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</si>
  <si>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</si>
  <si>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</si>
  <si>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</si>
  <si>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</si>
  <si>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</si>
  <si>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</si>
  <si>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</si>
  <si>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</si>
  <si>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</si>
  <si>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</si>
  <si>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</si>
  <si>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</si>
  <si>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</si>
  <si>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</si>
  <si>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</si>
  <si>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</si>
  <si>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</si>
  <si>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</si>
  <si>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</si>
  <si>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</si>
  <si>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</si>
  <si>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</si>
  <si>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</si>
  <si>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</si>
  <si>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</si>
  <si>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</si>
  <si>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</si>
  <si>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</si>
  <si>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</si>
  <si>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</si>
  <si>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</si>
  <si>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</si>
  <si>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</si>
  <si>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</si>
  <si>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</si>
  <si>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</si>
  <si>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</si>
  <si>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</si>
  <si>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</si>
  <si>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</si>
  <si>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</si>
  <si>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</si>
  <si>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</si>
  <si>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</si>
  <si>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</si>
  <si>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</si>
  <si>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</si>
  <si>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</si>
  <si>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</si>
  <si>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</si>
  <si>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</si>
  <si>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</si>
  <si>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</si>
  <si>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</si>
  <si>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</si>
  <si>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</si>
  <si>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</si>
  <si>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</si>
  <si>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</si>
  <si>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</si>
  <si>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</si>
  <si>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</si>
  <si>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</si>
  <si>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</si>
  <si>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</si>
  <si>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</si>
  <si>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</si>
  <si>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</si>
  <si>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</si>
  <si>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</si>
  <si>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</si>
  <si>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</si>
  <si>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</si>
  <si>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</si>
  <si>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</si>
  <si>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</si>
  <si>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</si>
  <si>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</si>
  <si>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</si>
  <si>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</si>
  <si>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</si>
  <si>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</si>
  <si>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</si>
  <si>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</si>
  <si>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</si>
  <si>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</si>
  <si>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</si>
  <si>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</si>
  <si>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</si>
  <si>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</si>
  <si>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</si>
  <si>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</si>
  <si>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</si>
  <si>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</si>
  <si>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</si>
  <si>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</si>
  <si>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</si>
  <si>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</si>
  <si>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</si>
  <si>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</si>
  <si>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</si>
  <si>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</si>
  <si>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</si>
  <si>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</si>
  <si>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</si>
  <si>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</si>
  <si>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</si>
  <si>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</si>
  <si>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</si>
  <si>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</si>
  <si>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</si>
  <si>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</si>
  <si>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</si>
  <si>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</si>
  <si>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</si>
  <si>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</si>
  <si>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</si>
  <si>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</si>
  <si>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</si>
  <si>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</si>
  <si>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</si>
  <si>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</si>
  <si>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</si>
  <si>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</si>
  <si>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</si>
  <si>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</si>
  <si>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</si>
  <si>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</si>
  <si>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</si>
  <si>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</si>
  <si>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</si>
  <si>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</si>
  <si>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</si>
  <si>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</si>
  <si>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</si>
  <si>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</si>
  <si>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</si>
  <si>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</si>
  <si>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</si>
  <si>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</si>
  <si>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</si>
  <si>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</si>
  <si>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</si>
  <si>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</si>
  <si>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</si>
  <si>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</si>
  <si>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</si>
  <si>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</si>
  <si>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</si>
  <si>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</si>
  <si>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</si>
  <si>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</si>
  <si>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</si>
  <si>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</si>
  <si>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</si>
  <si>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</si>
  <si>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</si>
  <si>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</si>
  <si>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</si>
  <si>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</si>
  <si>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</si>
  <si>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</si>
  <si>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</si>
  <si>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</si>
  <si>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</si>
  <si>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</si>
  <si>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</si>
  <si>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</si>
  <si>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</si>
  <si>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</si>
  <si>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</si>
  <si>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</si>
  <si>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</si>
  <si>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</si>
  <si>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</si>
  <si>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</si>
  <si>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</si>
  <si>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</si>
  <si>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</si>
  <si>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</si>
  <si>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</si>
  <si>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</si>
  <si>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</si>
  <si>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</si>
  <si>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</si>
  <si>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</si>
  <si>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</si>
  <si>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</si>
  <si>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</si>
  <si>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</si>
  <si>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</si>
  <si>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</si>
  <si>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</si>
  <si>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</si>
  <si>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</si>
  <si>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</si>
  <si>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</si>
  <si>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</si>
  <si>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</si>
  <si>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</si>
  <si>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</si>
  <si>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</si>
  <si>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</si>
  <si>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</si>
  <si>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</si>
  <si>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</si>
  <si>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</si>
  <si>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</si>
  <si>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</si>
  <si>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</si>
  <si>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</si>
  <si>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</si>
  <si>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</si>
  <si>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</si>
  <si>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</si>
  <si>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</si>
  <si>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</si>
  <si>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</si>
  <si>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</si>
  <si>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</si>
  <si>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</si>
  <si>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</si>
  <si>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</si>
  <si>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</si>
  <si>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</si>
  <si>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</si>
  <si>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</si>
  <si>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</si>
  <si>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</si>
  <si>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</si>
  <si>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</si>
  <si>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</si>
  <si>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</si>
  <si>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</si>
  <si>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</si>
  <si>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</si>
  <si>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</si>
  <si>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</si>
  <si>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</si>
  <si>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</si>
  <si>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</si>
  <si>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</si>
  <si>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</si>
  <si>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</si>
  <si>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</si>
  <si>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</si>
  <si>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</si>
  <si>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</si>
  <si>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</si>
  <si>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</si>
  <si>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</si>
  <si>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</si>
  <si>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</si>
  <si>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</si>
  <si>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</si>
  <si>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</si>
  <si>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</si>
  <si>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</si>
  <si>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</si>
  <si>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</si>
  <si>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</si>
  <si>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</si>
  <si>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</si>
  <si>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</si>
  <si>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</si>
  <si>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</si>
  <si>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</si>
  <si>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</si>
  <si>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</si>
  <si>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</si>
  <si>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</si>
  <si>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</si>
  <si>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</si>
  <si>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</si>
  <si>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</si>
  <si>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</si>
  <si>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</si>
  <si>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</si>
  <si>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</si>
  <si>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</si>
  <si>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</si>
  <si>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</si>
  <si>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</si>
  <si>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</si>
  <si>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</si>
  <si>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</si>
  <si>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</si>
  <si>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</si>
  <si>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</si>
  <si>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</si>
  <si>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</si>
  <si>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</si>
  <si>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</si>
  <si>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</si>
  <si>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</si>
  <si>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</si>
  <si>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</si>
  <si>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</si>
  <si>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</si>
  <si>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</si>
  <si>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</si>
  <si>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</si>
  <si>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</si>
  <si>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</si>
  <si>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</si>
  <si>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</si>
  <si>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</si>
  <si>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</si>
  <si>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</si>
  <si>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</si>
  <si>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</si>
  <si>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</si>
  <si>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</si>
  <si>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</si>
  <si>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</si>
  <si>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</si>
  <si>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</si>
  <si>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</si>
  <si>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</si>
  <si>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</si>
  <si>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</si>
  <si>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</si>
  <si>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</si>
  <si>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</si>
  <si>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</si>
  <si>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</si>
  <si>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</si>
  <si>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</si>
  <si>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</si>
  <si>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</si>
  <si>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</si>
  <si>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</si>
  <si>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</si>
  <si>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</si>
  <si>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</si>
  <si>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</si>
  <si>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</si>
  <si>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</si>
  <si>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</si>
  <si>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</si>
  <si>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</si>
  <si>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</si>
  <si>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</si>
  <si>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</si>
  <si>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</si>
  <si>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</si>
  <si>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</si>
  <si>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</si>
  <si>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</si>
  <si>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</si>
  <si>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</si>
  <si>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</si>
  <si>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</si>
  <si>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</si>
  <si>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</si>
  <si>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</si>
  <si>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</si>
  <si>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</si>
  <si>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</si>
  <si>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</si>
  <si>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</si>
  <si>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</si>
  <si>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</si>
  <si>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</si>
  <si>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</si>
  <si>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</si>
  <si>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</si>
  <si>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</si>
  <si>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</si>
  <si>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</si>
  <si>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</si>
  <si>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</si>
  <si>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</si>
  <si>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</si>
  <si>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</si>
  <si>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</si>
  <si>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</si>
  <si>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</si>
  <si>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</si>
  <si>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</si>
  <si>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</si>
  <si>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</si>
  <si>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</si>
  <si>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</si>
  <si>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</si>
  <si>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</si>
  <si>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</si>
  <si>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</si>
  <si>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</si>
  <si>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</si>
  <si>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</si>
  <si>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</si>
  <si>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</si>
  <si>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</si>
  <si>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</si>
  <si>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</si>
  <si>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</si>
  <si>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</si>
  <si>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</si>
  <si>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</si>
  <si>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</si>
  <si>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</si>
  <si>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</si>
  <si>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</si>
  <si>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</si>
  <si>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</si>
  <si>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</si>
  <si>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</si>
  <si>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</si>
  <si>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</si>
  <si>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</si>
  <si>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</si>
  <si>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</si>
  <si>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</si>
  <si>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</si>
  <si>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</si>
  <si>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</si>
  <si>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</si>
  <si>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</si>
  <si>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</si>
  <si>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</si>
  <si>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</si>
  <si>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</si>
  <si>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</si>
  <si>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</si>
  <si>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</si>
  <si>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</si>
  <si>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</si>
  <si>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</si>
  <si>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</si>
  <si>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</si>
  <si>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</si>
  <si>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</si>
  <si>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</si>
  <si>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</si>
  <si>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</si>
  <si>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</si>
  <si>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</si>
  <si>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</si>
  <si>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</si>
  <si>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</si>
  <si>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</si>
  <si>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</si>
  <si>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</si>
  <si>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</si>
  <si>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</si>
  <si>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</si>
  <si>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</si>
  <si>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</si>
  <si>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</si>
  <si>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</si>
  <si>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</si>
  <si>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</si>
  <si>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</si>
  <si>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</si>
  <si>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</si>
  <si>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</si>
  <si>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</si>
  <si>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</si>
  <si>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</si>
  <si>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</si>
  <si>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</si>
  <si>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</si>
  <si>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</si>
  <si>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</si>
  <si>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</si>
  <si>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</si>
  <si>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</si>
  <si>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</si>
  <si>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</si>
  <si>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</si>
  <si>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</si>
  <si>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</si>
  <si>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</si>
  <si>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</si>
  <si>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</si>
  <si>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</si>
  <si>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</si>
  <si>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</si>
  <si>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</si>
  <si>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</si>
  <si>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</si>
  <si>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</si>
  <si>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</si>
  <si>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</si>
  <si>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</si>
  <si>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</si>
  <si>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</si>
  <si>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</si>
  <si>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</si>
  <si>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</si>
  <si>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</si>
  <si>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</si>
  <si>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</si>
  <si>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</si>
  <si>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</si>
  <si>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</si>
  <si>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</si>
  <si>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</si>
  <si>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</si>
  <si>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</si>
  <si>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</si>
  <si>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</si>
  <si>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</si>
  <si>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</si>
  <si>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</si>
  <si>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</si>
  <si>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</si>
  <si>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</si>
  <si>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</si>
  <si>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</si>
  <si>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</si>
  <si>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</si>
  <si>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</si>
  <si>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</si>
  <si>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</si>
  <si>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</si>
  <si>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</si>
  <si>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</si>
  <si>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</si>
  <si>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</si>
  <si>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</si>
  <si>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</si>
  <si>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</si>
  <si>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</si>
  <si>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</si>
  <si>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</si>
  <si>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</si>
  <si>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</si>
  <si>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</si>
  <si>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</si>
  <si>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</si>
  <si>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</si>
  <si>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</si>
  <si>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</si>
  <si>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</si>
  <si>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</si>
  <si>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</si>
  <si>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</si>
  <si>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</si>
  <si>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</si>
  <si>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</si>
  <si>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</si>
  <si>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</si>
  <si>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</si>
  <si>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</si>
  <si>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</si>
  <si>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</si>
  <si>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</si>
  <si>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</si>
  <si>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</si>
  <si>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</si>
  <si>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</si>
  <si>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</si>
  <si>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</si>
  <si>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</si>
  <si>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</si>
  <si>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</si>
  <si>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</si>
  <si>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</si>
  <si>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</si>
  <si>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</si>
  <si>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</si>
  <si>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</si>
  <si>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</si>
  <si>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</si>
  <si>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</si>
  <si>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</si>
  <si>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</si>
  <si>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</si>
  <si>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</si>
  <si>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</si>
  <si>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</si>
  <si>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</si>
  <si>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</si>
  <si>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</si>
  <si>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</si>
  <si>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</si>
  <si>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</si>
  <si>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</si>
  <si>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</si>
  <si>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</si>
  <si>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</si>
  <si>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</si>
  <si>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</si>
  <si>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</si>
  <si>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</si>
  <si>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</si>
  <si>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</si>
  <si>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</si>
  <si>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</si>
  <si>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</si>
  <si>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</si>
  <si>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</si>
  <si>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</si>
  <si>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</si>
  <si>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</si>
  <si>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</si>
  <si>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</si>
  <si>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</si>
  <si>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</si>
  <si>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</si>
  <si>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</si>
  <si>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</si>
  <si>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</si>
  <si>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</si>
  <si>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</si>
  <si>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</si>
  <si>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</si>
  <si>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</si>
  <si>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</si>
  <si>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</si>
  <si>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</si>
  <si>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</si>
  <si>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</si>
  <si>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</si>
  <si>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</si>
  <si>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</si>
  <si>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</si>
  <si>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</si>
  <si>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</si>
  <si>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</si>
  <si>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</si>
  <si>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</si>
  <si>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</si>
  <si>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</si>
  <si>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</si>
  <si>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</si>
  <si>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</si>
  <si>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</si>
  <si>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</si>
  <si>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</si>
  <si>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</si>
  <si>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</si>
  <si>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</si>
  <si>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</si>
  <si>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</si>
  <si>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</si>
  <si>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</si>
  <si>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</si>
  <si>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</si>
  <si>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</si>
  <si>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</si>
  <si>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</si>
  <si>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</si>
  <si>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</si>
  <si>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</si>
  <si>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</si>
  <si>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</si>
  <si>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</si>
  <si>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</si>
  <si>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</si>
  <si>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</si>
  <si>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</si>
  <si>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</si>
  <si>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</si>
  <si>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</si>
  <si>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</si>
  <si>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</si>
  <si>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</si>
  <si>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</si>
  <si>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</si>
  <si>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</si>
  <si>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</si>
  <si>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</si>
  <si>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</si>
  <si>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</si>
  <si>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</si>
  <si>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</si>
  <si>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</si>
  <si>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</si>
  <si>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</si>
  <si>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</si>
  <si>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</si>
  <si>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</si>
  <si>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</si>
  <si>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</si>
  <si>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</si>
  <si>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</si>
  <si>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</si>
  <si>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</si>
  <si>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</si>
  <si>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</si>
  <si>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</si>
  <si>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</si>
  <si>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</si>
  <si>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</si>
  <si>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</si>
  <si>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</si>
  <si>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</si>
  <si>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</si>
  <si>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</si>
  <si>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</si>
  <si>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</si>
  <si>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</si>
  <si>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</si>
  <si>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</si>
  <si>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</si>
  <si>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</si>
  <si>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</si>
  <si>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</si>
  <si>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</si>
  <si>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</si>
  <si>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</si>
  <si>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</si>
  <si>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</si>
  <si>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</si>
  <si>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</si>
  <si>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</si>
  <si>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</si>
  <si>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</si>
  <si>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</si>
  <si>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</si>
  <si>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</si>
  <si>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</si>
  <si>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</si>
  <si>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</si>
  <si>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</si>
  <si>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</si>
  <si>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</si>
  <si>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</si>
  <si>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</si>
  <si>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</si>
  <si>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</si>
  <si>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</si>
  <si>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</si>
  <si>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</si>
  <si>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</si>
  <si>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</si>
  <si>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</si>
  <si>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</si>
  <si>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</si>
  <si>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</si>
  <si>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</si>
  <si>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</si>
  <si>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</si>
  <si>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</si>
  <si>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</si>
  <si>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</si>
  <si>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</si>
  <si>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</si>
  <si>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</si>
  <si>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</si>
  <si>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</si>
  <si>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</si>
  <si>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</si>
  <si>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</si>
  <si>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</si>
  <si>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</si>
  <si>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</si>
  <si>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</si>
  <si>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</si>
  <si>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</si>
  <si>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</si>
  <si>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</si>
  <si>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</si>
  <si>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</si>
  <si>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</si>
  <si>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</si>
  <si>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</si>
  <si>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</si>
  <si>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</si>
  <si>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</si>
  <si>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</si>
  <si>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</si>
  <si>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</si>
  <si>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</si>
  <si>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</si>
  <si>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</si>
  <si>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</si>
  <si>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</si>
  <si>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</si>
  <si>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</si>
  <si>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</si>
  <si>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</si>
  <si>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</si>
  <si>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</si>
  <si>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</si>
  <si>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</si>
  <si>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</si>
  <si>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</si>
  <si>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</si>
  <si>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</si>
  <si>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</si>
  <si>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</si>
  <si>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</si>
  <si>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</si>
  <si>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</si>
  <si>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</si>
  <si>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</si>
  <si>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</si>
  <si>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</si>
  <si>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</si>
  <si>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</si>
  <si>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</si>
  <si>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</si>
  <si>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</si>
  <si>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</si>
  <si>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</si>
  <si>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</si>
  <si>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</si>
  <si>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</si>
  <si>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</si>
  <si>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</si>
  <si>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</si>
  <si>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</si>
  <si>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</si>
  <si>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</si>
  <si>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</si>
  <si>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</si>
  <si>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</si>
  <si>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</si>
  <si>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</si>
  <si>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</si>
  <si>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</si>
  <si>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</si>
  <si>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</si>
  <si>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</si>
  <si>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</si>
  <si>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</si>
  <si>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</si>
  <si>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</si>
  <si>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</si>
  <si>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</si>
  <si>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</si>
  <si>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</si>
  <si>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</si>
  <si>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</si>
  <si>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</si>
  <si>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</si>
  <si>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</si>
  <si>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</si>
  <si>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</si>
  <si>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</si>
  <si>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</si>
  <si>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</si>
  <si>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</si>
  <si>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</si>
  <si>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</si>
  <si>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</si>
  <si>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</si>
  <si>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</si>
  <si>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</si>
  <si>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</si>
  <si>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</si>
  <si>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</si>
  <si>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</si>
  <si>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</si>
  <si>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</si>
  <si>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</si>
  <si>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</si>
  <si>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</si>
  <si>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</si>
  <si>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</si>
  <si>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</si>
  <si>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</si>
  <si>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</si>
  <si>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</si>
  <si>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</si>
  <si>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</si>
  <si>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</si>
  <si>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</si>
  <si>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</si>
  <si>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</si>
  <si>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</si>
  <si>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</si>
  <si>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</si>
  <si>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</si>
  <si>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</si>
  <si>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</si>
  <si>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</si>
  <si>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</si>
  <si>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</si>
  <si>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</si>
  <si>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</si>
  <si>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</si>
  <si>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</si>
  <si>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</si>
  <si>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</si>
  <si>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</si>
  <si>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</si>
  <si>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</si>
  <si>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</si>
  <si>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</si>
  <si>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</si>
  <si>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</si>
  <si>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</si>
  <si>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</si>
  <si>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</si>
  <si>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</si>
  <si>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</si>
  <si>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</si>
  <si>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</si>
  <si>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</si>
  <si>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</si>
  <si>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</si>
  <si>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</si>
  <si>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</si>
  <si>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</si>
  <si>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</si>
  <si>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</si>
  <si>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</si>
  <si>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</si>
  <si>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</si>
  <si>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</si>
  <si>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</si>
  <si>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</si>
  <si>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</si>
  <si>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</si>
  <si>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</si>
  <si>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</si>
  <si>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</si>
  <si>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</si>
  <si>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</si>
  <si>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</si>
  <si>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</si>
  <si>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</si>
  <si>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</si>
  <si>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</si>
  <si>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</si>
  <si>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</si>
  <si>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</si>
  <si>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</si>
  <si>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</si>
  <si>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</si>
  <si>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</si>
  <si>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</si>
  <si>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</si>
  <si>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</si>
  <si>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</si>
  <si>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</si>
  <si>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</si>
  <si>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</si>
  <si>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</si>
  <si>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</si>
  <si>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</si>
  <si>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</si>
  <si>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</si>
  <si>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</si>
  <si>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</si>
  <si>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</si>
  <si>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</si>
  <si>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</si>
  <si>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</si>
  <si>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</si>
  <si>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</si>
  <si>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</si>
  <si>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</si>
  <si>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</si>
  <si>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</si>
  <si>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</si>
  <si>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</si>
  <si>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</si>
  <si>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</si>
  <si>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</si>
  <si>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</si>
  <si>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</si>
  <si>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</si>
  <si>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</si>
  <si>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</si>
  <si>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</si>
  <si>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</si>
  <si>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</si>
  <si>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</si>
  <si>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</si>
  <si>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</si>
  <si>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</si>
  <si>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</si>
  <si>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</si>
  <si>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</si>
  <si>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</si>
  <si>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</si>
  <si>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</si>
  <si>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</si>
  <si>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</si>
  <si>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</si>
  <si>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</si>
  <si>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</si>
  <si>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</si>
  <si>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</si>
  <si>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</si>
  <si>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</si>
  <si>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</si>
  <si>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</si>
  <si>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</si>
  <si>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</si>
  <si>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</si>
  <si>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</si>
  <si>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</si>
  <si>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</si>
  <si>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</si>
  <si>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</si>
  <si>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</si>
  <si>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</si>
  <si>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</si>
  <si>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</si>
  <si>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</si>
  <si>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</si>
  <si>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</si>
  <si>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</si>
  <si>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</si>
  <si>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</si>
  <si>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</si>
  <si>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</si>
  <si>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</si>
  <si>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</si>
  <si>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</si>
  <si>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</si>
  <si>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</si>
  <si>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</si>
  <si>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</si>
  <si>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</si>
  <si>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</si>
  <si>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</si>
  <si>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</si>
  <si>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</si>
  <si>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</si>
  <si>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</si>
  <si>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</si>
  <si>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</si>
  <si>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</si>
  <si>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</si>
  <si>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</si>
  <si>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</si>
  <si>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</si>
  <si>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</si>
  <si>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</si>
  <si>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</si>
  <si>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</si>
  <si>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</si>
  <si>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</si>
  <si>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</si>
  <si>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</si>
  <si>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</si>
  <si>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</si>
  <si>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</si>
  <si>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</si>
  <si>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</si>
  <si>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</si>
  <si>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</si>
  <si>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</si>
  <si>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</si>
  <si>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</si>
  <si>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</si>
  <si>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</si>
  <si>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</si>
  <si>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</si>
  <si>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</si>
  <si>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</si>
  <si>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</si>
  <si>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</si>
  <si>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</si>
  <si>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</si>
  <si>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</si>
  <si>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</si>
  <si>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</si>
  <si>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</si>
  <si>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</si>
  <si>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</si>
  <si>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</si>
  <si>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</si>
  <si>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</si>
  <si>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</si>
  <si>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</si>
  <si>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</si>
  <si>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</si>
  <si>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</si>
  <si>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</si>
  <si>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</si>
  <si>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</si>
  <si>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</si>
  <si>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</si>
  <si>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</si>
  <si>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</si>
  <si>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</si>
  <si>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</si>
  <si>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</si>
  <si>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</si>
  <si>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</si>
  <si>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</si>
  <si>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</si>
  <si>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</si>
  <si>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</si>
  <si>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</si>
  <si>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</si>
  <si>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</si>
  <si>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</si>
  <si>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</si>
  <si>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</si>
  <si>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</si>
  <si>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</si>
  <si>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</si>
  <si>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</si>
  <si>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</si>
  <si>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</si>
  <si>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</si>
  <si>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</si>
  <si>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</si>
  <si>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</si>
  <si>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</si>
  <si>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</si>
  <si>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</si>
  <si>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</si>
  <si>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</si>
  <si>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</si>
  <si>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</si>
  <si>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</si>
  <si>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</si>
  <si>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</si>
  <si>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</si>
  <si>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</si>
  <si>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</si>
  <si>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</si>
  <si>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</si>
  <si>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</si>
  <si>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</si>
  <si>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</si>
  <si>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</si>
  <si>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</si>
  <si>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</si>
  <si>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</si>
  <si>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</si>
  <si>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</si>
  <si>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</si>
  <si>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</si>
  <si>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</si>
  <si>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</si>
  <si>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</si>
  <si>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</si>
  <si>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</si>
  <si>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</si>
  <si>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</si>
  <si>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</si>
  <si>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</si>
  <si>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</si>
  <si>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</si>
  <si>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</si>
  <si>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</si>
  <si>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</si>
  <si>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</si>
  <si>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</si>
  <si>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</si>
  <si>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</si>
  <si>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</si>
  <si>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</si>
  <si>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</si>
  <si>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</si>
  <si>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</si>
  <si>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</si>
  <si>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</si>
  <si>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</si>
  <si>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</si>
  <si>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</si>
  <si>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</si>
  <si>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</si>
  <si>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</si>
  <si>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</si>
  <si>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</si>
  <si>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</si>
  <si>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</si>
  <si>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</si>
  <si>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</si>
  <si>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</si>
  <si>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</si>
  <si>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</si>
  <si>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</si>
  <si>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</si>
  <si>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</si>
  <si>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</si>
  <si>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</si>
  <si>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</si>
  <si>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</si>
  <si>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</si>
  <si>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</si>
  <si>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</si>
  <si>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</si>
  <si>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</si>
  <si>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</si>
  <si>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</si>
  <si>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</si>
  <si>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</si>
  <si>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</si>
  <si>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</si>
  <si>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</si>
  <si>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</si>
  <si>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</si>
  <si>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</si>
  <si>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</si>
  <si>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</si>
  <si>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</si>
  <si>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</si>
  <si>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</si>
  <si>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</si>
  <si>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</si>
  <si>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</si>
  <si>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</si>
  <si>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</si>
  <si>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</si>
  <si>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</si>
  <si>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</si>
  <si>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</si>
  <si>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</si>
  <si>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</si>
  <si>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</si>
  <si>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</si>
  <si>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</si>
  <si>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</si>
  <si>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</si>
  <si>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</si>
  <si>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</si>
  <si>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</si>
  <si>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</si>
  <si>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</si>
  <si>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</si>
  <si>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</si>
  <si>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</si>
  <si>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</si>
  <si>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</si>
  <si>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</si>
  <si>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</si>
  <si>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</si>
  <si>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</si>
  <si>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</si>
  <si>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</si>
  <si>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</si>
  <si>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</si>
  <si>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</si>
  <si>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</si>
  <si>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</si>
  <si>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</si>
  <si>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</si>
  <si>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</si>
  <si>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</si>
  <si>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</si>
  <si>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</si>
  <si>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</si>
  <si>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</si>
  <si>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</si>
  <si>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</si>
  <si>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</si>
  <si>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</si>
  <si>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</si>
  <si>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</si>
  <si>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</si>
  <si>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</si>
  <si>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</si>
  <si>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</si>
  <si>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</si>
  <si>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</si>
  <si>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</si>
  <si>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</si>
  <si>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</si>
  <si>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</si>
  <si>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</si>
  <si>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</si>
  <si>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</si>
  <si>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</si>
  <si>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</si>
  <si>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</si>
  <si>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</si>
  <si>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</si>
  <si>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</si>
  <si>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</si>
  <si>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</si>
  <si>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</si>
  <si>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</si>
  <si>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</si>
  <si>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</si>
  <si>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</si>
  <si>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</si>
  <si>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</si>
  <si>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</si>
  <si>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</si>
  <si>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</si>
  <si>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</si>
  <si>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</si>
  <si>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</si>
  <si>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</si>
  <si>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</si>
  <si>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</si>
  <si>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</si>
  <si>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</si>
  <si>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</si>
  <si>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</si>
  <si>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</si>
  <si>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</si>
  <si>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</si>
  <si>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</si>
  <si>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</si>
  <si>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</si>
  <si>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</si>
  <si>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</si>
  <si>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</si>
  <si>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</si>
  <si>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</si>
  <si>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</si>
  <si>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</si>
  <si>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</si>
  <si>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</si>
  <si>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</si>
  <si>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</si>
  <si>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</si>
  <si>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</si>
  <si>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</si>
  <si>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</si>
  <si>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</si>
  <si>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</si>
  <si>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</si>
  <si>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</si>
  <si>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</si>
  <si>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</si>
  <si>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</si>
  <si>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</si>
  <si>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</si>
  <si>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</si>
  <si>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</si>
  <si>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</si>
  <si>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</si>
  <si>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</si>
  <si>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</si>
  <si>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</si>
  <si>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</si>
  <si>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</si>
  <si>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</si>
  <si>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</si>
  <si>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</si>
  <si>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</si>
  <si>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</si>
  <si>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</si>
  <si>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</si>
  <si>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</si>
  <si>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</si>
  <si>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</si>
  <si>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</si>
  <si>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</si>
  <si>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</si>
  <si>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</si>
  <si>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</si>
  <si>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</si>
  <si>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</si>
  <si>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</si>
  <si>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</si>
  <si>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</si>
  <si>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</si>
  <si>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</si>
  <si>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</si>
  <si>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</si>
  <si>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</si>
  <si>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</si>
  <si>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</si>
  <si>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</si>
  <si>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</si>
  <si>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</si>
  <si>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</si>
  <si>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</si>
  <si>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</si>
  <si>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</si>
  <si>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</si>
  <si>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</si>
  <si>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</si>
  <si>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</si>
  <si>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</si>
  <si>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</si>
  <si>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</si>
  <si>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</si>
  <si>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</si>
  <si>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</si>
  <si>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</si>
  <si>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</si>
  <si>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</si>
  <si>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</si>
  <si>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</si>
  <si>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</si>
  <si>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</si>
  <si>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</si>
  <si>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</si>
  <si>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</si>
  <si>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</si>
  <si>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</si>
  <si>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</si>
  <si>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</si>
  <si>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</si>
  <si>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</si>
  <si>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</si>
  <si>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</si>
  <si>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</si>
  <si>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</si>
  <si>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</si>
  <si>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</si>
  <si>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</si>
  <si>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</si>
  <si>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</si>
  <si>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</si>
  <si>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</si>
  <si>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</si>
  <si>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</si>
  <si>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</si>
  <si>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</si>
  <si>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</si>
  <si>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</si>
  <si>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</si>
  <si>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</si>
  <si>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</si>
  <si>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</si>
  <si>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</si>
  <si>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</si>
  <si>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</si>
  <si>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</si>
  <si>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</si>
  <si>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</si>
  <si>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</si>
  <si>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</si>
  <si>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</si>
  <si>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</si>
  <si>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</si>
  <si>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</si>
  <si>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</si>
  <si>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</si>
  <si>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</si>
  <si>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</si>
  <si>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</si>
  <si>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</si>
  <si>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</si>
  <si>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</si>
  <si>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</si>
  <si>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</si>
  <si>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</si>
  <si>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</si>
  <si>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</si>
  <si>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</si>
  <si>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</si>
  <si>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</si>
  <si>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</si>
  <si>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</si>
  <si>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</si>
  <si>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</si>
  <si>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</si>
  <si>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</si>
  <si>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</si>
  <si>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</si>
  <si>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</si>
  <si>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</si>
  <si>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</si>
  <si>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</si>
  <si>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</si>
  <si>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</si>
  <si>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</si>
  <si>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</si>
  <si>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</si>
  <si>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</si>
  <si>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</si>
  <si>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</si>
  <si>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</si>
  <si>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</si>
  <si>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</si>
  <si>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</si>
  <si>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</si>
  <si>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</si>
  <si>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</si>
  <si>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</si>
  <si>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</si>
  <si>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</si>
  <si>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</si>
  <si>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</si>
  <si>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</si>
  <si>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</si>
  <si>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</si>
  <si>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</si>
  <si>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</si>
  <si>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</si>
  <si>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</si>
  <si>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</si>
  <si>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</si>
  <si>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</si>
  <si>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</si>
  <si>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</si>
  <si>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</si>
  <si>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</si>
  <si>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</si>
  <si>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</si>
  <si>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</si>
  <si>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</si>
  <si>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</si>
  <si>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</si>
  <si>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</si>
  <si>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</si>
  <si>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</si>
  <si>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</si>
  <si>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</si>
  <si>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</si>
  <si>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</si>
  <si>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</si>
  <si>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</si>
  <si>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</si>
  <si>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</si>
  <si>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</si>
  <si>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</si>
  <si>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</si>
  <si>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</si>
  <si>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</si>
  <si>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</si>
  <si>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</si>
  <si>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</si>
  <si>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</si>
  <si>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</si>
  <si>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</si>
  <si>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</si>
  <si>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</si>
  <si>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</si>
  <si>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</si>
  <si>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</si>
  <si>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</si>
  <si>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</si>
  <si>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</si>
  <si>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</si>
  <si>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</si>
  <si>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</si>
  <si>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</si>
  <si>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</si>
  <si>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</si>
  <si>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</si>
  <si>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</si>
  <si>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</si>
  <si>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</si>
  <si>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</si>
  <si>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</si>
  <si>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</si>
  <si>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</si>
  <si>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</si>
  <si>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</si>
  <si>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</si>
  <si>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</si>
  <si>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</si>
  <si>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</si>
  <si>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</si>
  <si>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</si>
  <si>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</si>
  <si>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</si>
  <si>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</si>
  <si>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</si>
  <si>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</si>
  <si>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</si>
  <si>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</si>
  <si>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</si>
  <si>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</si>
  <si>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</si>
  <si>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</si>
  <si>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</si>
  <si>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</si>
  <si>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</si>
  <si>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</si>
  <si>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</si>
  <si>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</si>
  <si>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</si>
  <si>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</si>
  <si>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</si>
  <si>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</si>
  <si>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</si>
  <si>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</si>
  <si>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</si>
  <si>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</si>
  <si>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</si>
  <si>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</si>
  <si>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</si>
  <si>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</si>
  <si>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</si>
  <si>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</si>
  <si>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</si>
  <si>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</si>
  <si>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</si>
  <si>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</si>
  <si>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</si>
  <si>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</si>
  <si>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</si>
  <si>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</si>
  <si>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</si>
  <si>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</si>
  <si>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</si>
  <si>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</si>
  <si>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</si>
  <si>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</si>
  <si>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</si>
  <si>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</si>
  <si>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</si>
  <si>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</si>
  <si>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</si>
  <si>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</si>
  <si>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</si>
  <si>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</si>
  <si>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</si>
  <si>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</si>
  <si>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</si>
  <si>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</si>
  <si>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</si>
  <si>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</si>
  <si>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</si>
  <si>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</si>
  <si>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</si>
  <si>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</si>
  <si>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</si>
  <si>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</si>
  <si>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</si>
  <si>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</si>
  <si>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</si>
  <si>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</si>
  <si>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</si>
  <si>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</si>
  <si>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</si>
  <si>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</si>
  <si>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</si>
  <si>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</si>
  <si>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</si>
  <si>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</si>
  <si>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</si>
  <si>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</si>
  <si>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</si>
  <si>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</si>
  <si>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</si>
  <si>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</si>
  <si>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</si>
  <si>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</si>
  <si>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</si>
  <si>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</si>
  <si>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</si>
  <si>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</si>
  <si>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</si>
  <si>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</si>
  <si>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</si>
  <si>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</si>
  <si>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</si>
  <si>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</si>
  <si>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</si>
  <si>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</si>
  <si>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</si>
  <si>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</si>
  <si>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</si>
  <si>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</si>
  <si>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</si>
  <si>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</si>
  <si>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</si>
  <si>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</si>
  <si>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</si>
  <si>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</si>
  <si>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</si>
  <si>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</si>
  <si>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</si>
  <si>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</si>
  <si>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</si>
  <si>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</si>
  <si>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</si>
  <si>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</si>
  <si>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</si>
  <si>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</si>
  <si>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</si>
  <si>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</si>
  <si>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</si>
  <si>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</si>
  <si>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</si>
  <si>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</si>
  <si>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</si>
  <si>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</si>
  <si>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</si>
  <si>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</si>
  <si>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</si>
  <si>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</si>
  <si>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</si>
  <si>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</si>
  <si>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</si>
  <si>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</si>
  <si>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</si>
  <si>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</si>
  <si>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</si>
  <si>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</si>
  <si>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</si>
  <si>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</si>
  <si>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</si>
  <si>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</si>
  <si>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</si>
  <si>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</si>
  <si>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</si>
  <si>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</si>
  <si>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</si>
  <si>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</si>
  <si>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</si>
  <si>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</si>
  <si>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</si>
  <si>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</si>
  <si>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</si>
  <si>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</si>
  <si>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</si>
  <si>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</si>
  <si>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</si>
  <si>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</si>
  <si>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</si>
  <si>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</si>
  <si>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</si>
  <si>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</si>
  <si>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</si>
  <si>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</si>
  <si>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</si>
  <si>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</si>
  <si>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</si>
  <si>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</si>
  <si>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</si>
  <si>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</si>
  <si>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</si>
  <si>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</si>
  <si>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</si>
  <si>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</si>
  <si>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</si>
  <si>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</si>
  <si>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</si>
  <si>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</si>
  <si>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</si>
  <si>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</si>
  <si>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</si>
  <si>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</si>
  <si>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</si>
  <si>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</si>
  <si>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</si>
  <si>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</si>
  <si>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</si>
  <si>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</si>
  <si>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</si>
  <si>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</si>
  <si>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</si>
  <si>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</si>
  <si>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</si>
  <si>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</si>
  <si>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</si>
  <si>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</si>
  <si>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</si>
  <si>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</si>
  <si>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</si>
  <si>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</si>
  <si>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</si>
  <si>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</si>
  <si>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</si>
  <si>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</si>
  <si>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</si>
  <si>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</si>
  <si>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</si>
  <si>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</si>
  <si>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</si>
  <si>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</si>
  <si>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</si>
  <si>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</si>
  <si>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</si>
  <si>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</si>
  <si>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</si>
  <si>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</si>
  <si>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</si>
  <si>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</si>
  <si>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</si>
  <si>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</si>
  <si>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</si>
  <si>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</si>
  <si>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</si>
  <si>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</si>
  <si>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</si>
  <si>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</si>
  <si>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</si>
  <si>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</si>
  <si>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</si>
  <si>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</si>
  <si>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</si>
  <si>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</si>
  <si>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</si>
  <si>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</si>
  <si>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</si>
  <si>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</si>
  <si>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</si>
  <si>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</si>
  <si>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</si>
  <si>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</si>
  <si>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</si>
  <si>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</si>
  <si>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</si>
  <si>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</si>
  <si>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</si>
  <si>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</si>
  <si>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</si>
  <si>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</si>
  <si>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</si>
  <si>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</si>
  <si>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</si>
  <si>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</si>
  <si>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</si>
  <si>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</si>
  <si>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</si>
  <si>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</si>
  <si>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</si>
  <si>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</si>
  <si>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</si>
  <si>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</si>
  <si>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</si>
  <si>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</si>
  <si>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</si>
  <si>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</si>
  <si>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</si>
  <si>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</si>
  <si>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</si>
  <si>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</si>
  <si>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</si>
  <si>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</si>
  <si>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</si>
  <si>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</si>
  <si>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</si>
  <si>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</si>
  <si>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</si>
  <si>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</si>
  <si>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</si>
  <si>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</si>
  <si>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</si>
  <si>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</si>
  <si>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</si>
  <si>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</si>
  <si>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</si>
  <si>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</si>
  <si>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</si>
  <si>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</si>
  <si>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</si>
  <si>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</si>
  <si>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</si>
  <si>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</si>
  <si>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</si>
  <si>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</si>
  <si>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</si>
  <si>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</si>
  <si>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</si>
  <si>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</si>
  <si>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</si>
  <si>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</si>
  <si>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</si>
  <si>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</si>
  <si>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</si>
  <si>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</si>
  <si>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</si>
  <si>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</si>
  <si>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</si>
  <si>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</si>
  <si>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</si>
  <si>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</si>
  <si>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</si>
  <si>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</si>
  <si>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</si>
  <si>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</si>
  <si>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</si>
  <si>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</si>
  <si>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</si>
  <si>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</si>
  <si>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</si>
  <si>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</si>
  <si>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</si>
  <si>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</si>
  <si>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</si>
  <si>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</si>
  <si>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</si>
  <si>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</si>
  <si>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</si>
  <si>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</si>
  <si>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</si>
  <si>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</si>
  <si>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</si>
  <si>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</si>
  <si>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</si>
  <si>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</si>
  <si>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</si>
  <si>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</si>
  <si>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</si>
  <si>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</si>
  <si>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</si>
  <si>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</si>
  <si>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</si>
  <si>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</si>
  <si>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</si>
  <si>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</si>
  <si>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</si>
  <si>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</si>
  <si>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</si>
  <si>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</si>
  <si>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</si>
  <si>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</si>
  <si>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</si>
  <si>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</si>
  <si>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</si>
  <si>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</si>
  <si>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</si>
  <si>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</si>
  <si>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</si>
  <si>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</si>
  <si>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</si>
  <si>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</si>
  <si>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</si>
  <si>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</si>
  <si>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</si>
  <si>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</si>
  <si>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</si>
  <si>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</si>
  <si>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</si>
  <si>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</si>
  <si>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</si>
  <si>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</si>
  <si>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</si>
  <si>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</si>
  <si>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</si>
  <si>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</si>
  <si>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</si>
  <si>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</si>
  <si>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</si>
  <si>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</si>
  <si>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</si>
  <si>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</si>
  <si>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</si>
  <si>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</si>
  <si>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</si>
  <si>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</si>
  <si>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</si>
  <si>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</si>
  <si>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</si>
  <si>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</si>
  <si>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</si>
  <si>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</si>
  <si>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</si>
  <si>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</si>
  <si>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</si>
  <si>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</si>
  <si>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</si>
  <si>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</si>
  <si>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</si>
  <si>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</si>
  <si>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</si>
  <si>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</si>
  <si>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</si>
  <si>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</si>
  <si>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</si>
  <si>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</si>
  <si>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</si>
  <si>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</si>
  <si>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</si>
  <si>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</si>
  <si>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</si>
  <si>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</si>
  <si>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</si>
  <si>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</si>
  <si>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</si>
  <si>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</si>
  <si>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</si>
  <si>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</si>
  <si>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</si>
  <si>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</si>
  <si>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</si>
  <si>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</si>
  <si>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</si>
  <si>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</si>
  <si>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</si>
  <si>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</si>
  <si>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</si>
  <si>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</si>
  <si>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</si>
  <si>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</si>
  <si>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</si>
  <si>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</si>
  <si>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</si>
  <si>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</si>
  <si>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</si>
  <si>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</si>
  <si>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</si>
  <si>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</si>
  <si>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</si>
  <si>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</si>
  <si>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</si>
  <si>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</si>
  <si>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</si>
  <si>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</si>
  <si>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</si>
  <si>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</si>
  <si>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</si>
  <si>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</si>
  <si>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</si>
  <si>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</si>
  <si>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</si>
  <si>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</si>
  <si>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</si>
  <si>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</si>
  <si>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</si>
  <si>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</si>
  <si>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</si>
  <si>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</si>
  <si>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</si>
  <si>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</si>
  <si>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</si>
  <si>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</si>
  <si>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</si>
  <si>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</si>
  <si>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</si>
  <si>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</si>
  <si>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</si>
  <si>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</si>
  <si>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</si>
  <si>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</si>
  <si>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</si>
  <si>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</si>
  <si>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</si>
  <si>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</si>
  <si>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</si>
  <si>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</si>
  <si>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</si>
  <si>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</si>
  <si>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</si>
  <si>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</si>
  <si>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</si>
  <si>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</si>
  <si>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</si>
  <si>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</si>
  <si>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</si>
  <si>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</si>
  <si>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</si>
  <si>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</si>
  <si>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</si>
  <si>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</si>
  <si>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</si>
  <si>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</si>
  <si>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</si>
  <si>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</si>
  <si>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</si>
  <si>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</si>
  <si>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</si>
  <si>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</si>
  <si>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</si>
  <si>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</si>
  <si>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</si>
  <si>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</si>
  <si>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</si>
  <si>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</si>
  <si>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</si>
  <si>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</si>
  <si>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</si>
  <si>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</si>
  <si>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</si>
  <si>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</si>
  <si>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</si>
  <si>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</si>
  <si>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</si>
  <si>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</si>
  <si>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</si>
  <si>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</si>
  <si>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</si>
  <si>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</si>
  <si>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</si>
  <si>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</si>
  <si>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</si>
  <si>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</si>
  <si>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</si>
  <si>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</si>
  <si>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</si>
  <si>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</si>
  <si>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</si>
  <si>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</si>
  <si>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</si>
  <si>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</si>
  <si>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</si>
  <si>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</si>
  <si>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</si>
  <si>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</si>
  <si>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</si>
  <si>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</si>
  <si>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</si>
  <si>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</si>
  <si>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</si>
  <si>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</si>
  <si>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</si>
  <si>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</si>
  <si>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</si>
  <si>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</si>
  <si>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</si>
  <si>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</si>
  <si>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</si>
  <si>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</si>
  <si>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</si>
  <si>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</si>
  <si>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</si>
  <si>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</si>
  <si>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</si>
  <si>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</si>
  <si>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</si>
  <si>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</si>
  <si>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</si>
  <si>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</si>
  <si>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</si>
  <si>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</si>
  <si>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</si>
  <si>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</si>
  <si>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</si>
  <si>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</si>
  <si>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</si>
  <si>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</si>
  <si>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</si>
  <si>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</si>
  <si>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</si>
  <si>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</si>
  <si>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</si>
  <si>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</si>
  <si>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</si>
  <si>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</si>
  <si>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</si>
  <si>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</si>
  <si>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</si>
  <si>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</si>
  <si>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</si>
  <si>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</si>
  <si>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</si>
  <si>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</si>
  <si>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</si>
  <si>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</si>
  <si>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</si>
  <si>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</si>
  <si>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</si>
  <si>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</si>
  <si>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</si>
  <si>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</si>
  <si>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</si>
  <si>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</si>
  <si>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</si>
  <si>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</si>
  <si>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</si>
  <si>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</si>
  <si>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</si>
  <si>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</si>
  <si>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</si>
  <si>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</si>
  <si>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</si>
  <si>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</si>
  <si>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</si>
  <si>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</si>
  <si>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</si>
  <si>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</si>
  <si>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</si>
  <si>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</si>
  <si>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</si>
  <si>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</si>
  <si>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</si>
  <si>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</si>
  <si>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</si>
  <si>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</si>
  <si>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</si>
  <si>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</si>
  <si>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</si>
  <si>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</si>
  <si>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</si>
  <si>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</si>
  <si>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</si>
  <si>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</si>
  <si>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</si>
  <si>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</si>
  <si>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</si>
  <si>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</si>
  <si>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</si>
  <si>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</si>
  <si>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</si>
  <si>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</si>
  <si>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</si>
  <si>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</si>
  <si>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</si>
  <si>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</si>
  <si>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</si>
  <si>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</si>
  <si>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</si>
  <si>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</si>
  <si>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</si>
  <si>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</si>
  <si>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</si>
  <si>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</si>
  <si>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</si>
  <si>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</si>
  <si>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</si>
  <si>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</si>
  <si>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</si>
  <si>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</si>
  <si>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</si>
  <si>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</si>
  <si>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</si>
  <si>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</si>
  <si>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</si>
  <si>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</si>
  <si>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</si>
  <si>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</si>
  <si>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</si>
  <si>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</si>
  <si>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</si>
  <si>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</si>
  <si>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</si>
  <si>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</si>
  <si>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</si>
  <si>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</si>
  <si>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</si>
  <si>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</si>
  <si>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</si>
  <si>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</si>
  <si>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</si>
  <si>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</si>
  <si>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</si>
  <si>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</si>
  <si>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</si>
  <si>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</si>
  <si>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</si>
  <si>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</si>
  <si>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</si>
  <si>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</si>
  <si>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</si>
  <si>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</si>
  <si>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</si>
  <si>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</si>
  <si>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</si>
  <si>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</si>
  <si>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</si>
  <si>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</si>
  <si>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</si>
  <si>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</si>
  <si>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</si>
  <si>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</si>
  <si>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</si>
  <si>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</si>
  <si>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</si>
  <si>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</si>
  <si>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</si>
  <si>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</si>
  <si>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</si>
  <si>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</si>
  <si>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</si>
  <si>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</si>
  <si>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</si>
  <si>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</si>
  <si>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</si>
  <si>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</si>
  <si>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</si>
  <si>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</si>
  <si>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</si>
  <si>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</si>
  <si>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</si>
  <si>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</si>
  <si>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</si>
  <si>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</si>
  <si>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</si>
  <si>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</si>
  <si>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</si>
  <si>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</si>
  <si>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</si>
  <si>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</si>
  <si>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</si>
  <si>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</si>
  <si>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</si>
  <si>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</si>
  <si>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</si>
  <si>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</si>
  <si>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</si>
  <si>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</si>
  <si>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</si>
  <si>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</si>
  <si>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</si>
  <si>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</si>
  <si>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</si>
  <si>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</si>
  <si>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</si>
  <si>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</si>
  <si>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</si>
  <si>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</si>
  <si>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</si>
  <si>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</si>
  <si>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</si>
  <si>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</si>
  <si>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</si>
  <si>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</si>
  <si>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</si>
  <si>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</si>
  <si>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</si>
  <si>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</si>
  <si>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</si>
  <si>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</si>
  <si>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</si>
  <si>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</si>
  <si>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</si>
  <si>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</si>
  <si>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</si>
  <si>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</si>
  <si>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</si>
  <si>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</si>
  <si>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</si>
  <si>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</si>
  <si>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</si>
  <si>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</si>
  <si>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</si>
  <si>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</si>
  <si>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</si>
  <si>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</si>
  <si>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</si>
  <si>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</si>
  <si>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</si>
  <si>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</si>
  <si>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</si>
  <si>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</si>
  <si>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</si>
  <si>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</si>
  <si>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</si>
  <si>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</si>
  <si>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</si>
  <si>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</si>
  <si>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</si>
  <si>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</si>
  <si>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</si>
  <si>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</si>
  <si>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</si>
  <si>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</si>
  <si>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</si>
  <si>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</si>
  <si>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</si>
  <si>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</si>
  <si>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</si>
  <si>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</si>
  <si>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</si>
  <si>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</si>
  <si>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</si>
  <si>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</si>
  <si>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</si>
  <si>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</si>
  <si>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</si>
  <si>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</si>
  <si>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</si>
  <si>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</si>
  <si>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</si>
  <si>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</si>
  <si>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</si>
  <si>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</si>
  <si>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</si>
  <si>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</si>
  <si>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</si>
  <si>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</si>
  <si>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</si>
  <si>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</si>
  <si>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</si>
  <si>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</si>
  <si>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</si>
  <si>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</si>
  <si>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</si>
  <si>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</si>
  <si>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</si>
  <si>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</si>
  <si>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</si>
  <si>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</si>
  <si>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</si>
  <si>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</si>
  <si>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</si>
  <si>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</si>
  <si>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</si>
  <si>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</si>
  <si>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</si>
  <si>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</si>
  <si>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</si>
  <si>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</si>
  <si>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</si>
  <si>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</si>
  <si>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</si>
  <si>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</si>
  <si>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</si>
  <si>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</si>
  <si>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</si>
  <si>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</si>
  <si>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</si>
  <si>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</si>
  <si>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</si>
  <si>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</si>
  <si>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</si>
  <si>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</si>
  <si>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</si>
  <si>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</si>
  <si>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</si>
  <si>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</si>
  <si>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</si>
  <si>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</si>
  <si>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</si>
  <si>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</si>
  <si>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</si>
  <si>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</si>
  <si>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</si>
  <si>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</si>
  <si>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</si>
  <si>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</si>
  <si>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</si>
  <si>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</si>
  <si>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</si>
  <si>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</si>
  <si>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</si>
  <si>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</si>
  <si>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</si>
  <si>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</si>
  <si>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</si>
  <si>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</si>
  <si>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</si>
  <si>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</si>
  <si>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</si>
  <si>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</si>
  <si>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</si>
  <si>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</si>
  <si>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</si>
  <si>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</si>
  <si>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</si>
  <si>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</si>
  <si>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</si>
  <si>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</si>
  <si>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</si>
  <si>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</si>
  <si>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</si>
  <si>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</si>
  <si>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</si>
  <si>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</si>
  <si>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</si>
  <si>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</si>
  <si>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</si>
  <si>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</si>
  <si>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</si>
  <si>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</si>
  <si>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</si>
  <si>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</si>
  <si>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</si>
  <si>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</si>
  <si>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</si>
  <si>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</si>
  <si>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</si>
  <si>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</si>
  <si>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</si>
  <si>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</si>
  <si>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</si>
  <si>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</si>
  <si>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</si>
  <si>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</si>
  <si>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</si>
  <si>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</si>
  <si>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</si>
  <si>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</si>
  <si>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</si>
  <si>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</si>
  <si>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</si>
  <si>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</si>
  <si>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</si>
  <si>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</si>
  <si>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</si>
  <si>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</si>
  <si>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</si>
  <si>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</si>
  <si>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</si>
  <si>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</si>
  <si>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</si>
  <si>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</si>
  <si>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</si>
  <si>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</si>
  <si>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</si>
  <si>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</si>
  <si>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</si>
  <si>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</si>
  <si>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</si>
  <si>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</si>
  <si>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</si>
  <si>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</si>
  <si>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</si>
  <si>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</si>
  <si>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</si>
  <si>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</si>
  <si>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</si>
  <si>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</si>
  <si>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</si>
  <si>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</si>
  <si>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</si>
  <si>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</si>
  <si>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</si>
  <si>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</si>
  <si>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</si>
  <si>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</si>
  <si>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</si>
  <si>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</si>
  <si>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</si>
  <si>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</si>
  <si>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</si>
  <si>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</si>
  <si>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</si>
  <si>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</si>
  <si>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</si>
  <si>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</si>
  <si>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</si>
  <si>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</si>
  <si>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</si>
  <si>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</si>
  <si>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</si>
  <si>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</si>
  <si>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</si>
  <si>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</si>
  <si>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</si>
  <si>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</si>
  <si>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</si>
  <si>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</si>
  <si>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</si>
  <si>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</si>
  <si>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</si>
  <si>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</si>
  <si>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</si>
  <si>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</si>
  <si>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</si>
  <si>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</si>
  <si>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</si>
  <si>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</si>
  <si>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</si>
  <si>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</si>
  <si>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</si>
  <si>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</si>
  <si>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</si>
  <si>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</si>
  <si>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</si>
  <si>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</si>
  <si>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</si>
  <si>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</si>
  <si>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</si>
  <si>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</si>
  <si>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</si>
  <si>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</si>
  <si>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</si>
  <si>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</si>
  <si>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</si>
  <si>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</si>
  <si>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</si>
  <si>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</si>
  <si>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</si>
  <si>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</si>
  <si>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</si>
  <si>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</si>
  <si>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</si>
  <si>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</si>
  <si>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</si>
  <si>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</si>
  <si>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</si>
  <si>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</si>
  <si>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</si>
  <si>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</si>
  <si>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</si>
  <si>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</si>
  <si>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</si>
  <si>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</si>
  <si>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</si>
  <si>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</si>
  <si>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</si>
  <si>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</si>
  <si>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</si>
  <si>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</si>
  <si>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</si>
  <si>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</si>
  <si>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</si>
  <si>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</si>
  <si>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</si>
  <si>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</si>
  <si>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</si>
  <si>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</si>
  <si>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</si>
  <si>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</si>
  <si>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</si>
  <si>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</si>
  <si>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</si>
  <si>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</si>
  <si>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</si>
  <si>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</si>
  <si>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</si>
  <si>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</si>
  <si>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</si>
  <si>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</si>
  <si>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</si>
  <si>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</si>
  <si>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</si>
  <si>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</si>
  <si>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</si>
  <si>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</si>
  <si>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</si>
  <si>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</si>
  <si>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</si>
  <si>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</si>
  <si>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</si>
  <si>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</si>
  <si>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</si>
  <si>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</si>
  <si>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</si>
  <si>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</si>
  <si>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</si>
  <si>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</si>
  <si>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</si>
  <si>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</si>
  <si>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</si>
  <si>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</si>
  <si>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</si>
  <si>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</si>
  <si>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</si>
  <si>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</si>
  <si>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</si>
  <si>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</si>
  <si>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</si>
  <si>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</si>
  <si>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</si>
  <si>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</si>
  <si>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</si>
  <si>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</si>
  <si>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</si>
  <si>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</si>
  <si>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</si>
  <si>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</si>
  <si>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</si>
  <si>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</si>
  <si>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</si>
  <si>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</si>
  <si>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</si>
  <si>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</si>
  <si>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</si>
  <si>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</si>
  <si>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</si>
  <si>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</si>
  <si>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</si>
  <si>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</si>
  <si>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</si>
  <si>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</si>
  <si>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</si>
  <si>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</si>
  <si>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</si>
  <si>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</si>
  <si>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</si>
  <si>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</si>
  <si>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</si>
  <si>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</si>
  <si>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</si>
  <si>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</si>
  <si>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</si>
  <si>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</si>
  <si>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</si>
  <si>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</si>
  <si>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</si>
  <si>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</si>
  <si>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</si>
  <si>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</si>
  <si>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</si>
  <si>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</si>
  <si>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</si>
  <si>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</si>
  <si>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</si>
  <si>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</si>
  <si>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</si>
  <si>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</si>
  <si>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</si>
  <si>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</si>
  <si>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</si>
  <si>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</si>
  <si>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</si>
  <si>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</si>
  <si>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</si>
  <si>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</si>
  <si>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</si>
  <si>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</si>
  <si>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</si>
  <si>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</si>
  <si>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</si>
  <si>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</si>
  <si>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</si>
  <si>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</si>
  <si>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</si>
  <si>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</si>
  <si>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</si>
  <si>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</si>
  <si>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</si>
  <si>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</si>
  <si>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</si>
  <si>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</si>
  <si>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</si>
  <si>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</si>
  <si>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</si>
  <si>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</si>
  <si>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</si>
  <si>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</si>
  <si>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</si>
  <si>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</si>
  <si>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</si>
  <si>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</si>
  <si>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</si>
  <si>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</si>
  <si>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</si>
  <si>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</si>
  <si>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</si>
  <si>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</si>
  <si>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</si>
  <si>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</si>
  <si>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</si>
  <si>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</si>
  <si>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</si>
  <si>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</si>
  <si>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</si>
  <si>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</si>
  <si>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</si>
  <si>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</si>
  <si>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</si>
  <si>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</si>
  <si>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</si>
  <si>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</si>
  <si>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</si>
  <si>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</si>
  <si>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</si>
  <si>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</si>
  <si>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</si>
  <si>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</si>
  <si>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</si>
  <si>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</si>
  <si>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</si>
  <si>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</si>
  <si>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</si>
  <si>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</si>
  <si>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</si>
  <si>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</si>
  <si>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</si>
  <si>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</si>
  <si>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</si>
  <si>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</si>
  <si>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</si>
  <si>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</si>
  <si>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</si>
  <si>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</si>
  <si>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</si>
  <si>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</si>
  <si>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</si>
  <si>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</si>
  <si>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</si>
  <si>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</si>
  <si>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</si>
  <si>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</si>
  <si>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</si>
  <si>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</si>
  <si>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</si>
  <si>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</si>
  <si>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</si>
  <si>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</si>
  <si>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</si>
  <si>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</si>
  <si>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</si>
  <si>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</si>
  <si>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</si>
  <si>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</si>
  <si>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</si>
  <si>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</si>
  <si>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</si>
  <si>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</si>
  <si>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</si>
  <si>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</si>
  <si>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</si>
  <si>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</si>
  <si>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</si>
  <si>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</si>
  <si>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</si>
  <si>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</si>
  <si>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</si>
  <si>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</si>
  <si>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</si>
  <si>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</si>
  <si>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</si>
  <si>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</si>
  <si>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</si>
  <si>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</si>
  <si>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</si>
  <si>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</si>
  <si>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</si>
  <si>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</si>
  <si>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</si>
  <si>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</si>
  <si>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</si>
  <si>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</si>
  <si>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</si>
  <si>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</si>
  <si>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</si>
  <si>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</si>
  <si>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</si>
  <si>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</si>
  <si>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</si>
  <si>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</si>
  <si>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</si>
  <si>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</si>
  <si>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</si>
  <si>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</si>
  <si>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</si>
  <si>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</si>
  <si>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</si>
  <si>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</si>
  <si>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</si>
  <si>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</si>
  <si>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</si>
  <si>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</si>
  <si>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</si>
  <si>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</si>
  <si>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</si>
  <si>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</si>
  <si>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</si>
  <si>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</si>
  <si>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</si>
  <si>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</si>
  <si>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</si>
  <si>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</si>
  <si>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</si>
  <si>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</si>
  <si>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</si>
  <si>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</si>
  <si>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</si>
  <si>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</si>
  <si>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</si>
  <si>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</si>
  <si>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</si>
  <si>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</si>
  <si>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</si>
  <si>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</si>
  <si>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</si>
  <si>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</si>
  <si>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</si>
  <si>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</si>
  <si>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</si>
  <si>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</si>
  <si>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</si>
  <si>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</si>
  <si>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</si>
  <si>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</si>
  <si>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</si>
  <si>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</si>
  <si>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</si>
  <si>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</si>
  <si>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</si>
  <si>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</si>
  <si>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</si>
  <si>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</si>
  <si>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</si>
  <si>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</si>
  <si>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</si>
  <si>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</si>
  <si>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</si>
  <si>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</si>
  <si>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</si>
  <si>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</si>
  <si>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</si>
  <si>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</si>
  <si>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</si>
  <si>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</si>
  <si>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</si>
  <si>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</si>
  <si>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</si>
  <si>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</si>
  <si>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</si>
  <si>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</si>
  <si>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</si>
  <si>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</si>
  <si>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</si>
  <si>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</si>
  <si>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</si>
  <si>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</si>
  <si>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</si>
  <si>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</si>
  <si>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</si>
  <si>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</si>
  <si>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</si>
  <si>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</si>
  <si>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</si>
  <si>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</si>
  <si>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</si>
  <si>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</si>
  <si>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</si>
  <si>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</si>
  <si>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</si>
  <si>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</si>
  <si>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</si>
  <si>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</si>
  <si>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</si>
  <si>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</si>
  <si>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</si>
  <si>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</si>
  <si>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</si>
  <si>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</si>
  <si>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</si>
  <si>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</si>
  <si>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</si>
  <si>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</si>
  <si>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</si>
  <si>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</si>
  <si>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</si>
  <si>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</si>
  <si>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</si>
  <si>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</si>
  <si>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</si>
  <si>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</si>
  <si>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</si>
  <si>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</si>
  <si>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</si>
  <si>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</si>
  <si>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</si>
  <si>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</si>
  <si>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</si>
  <si>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</si>
  <si>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</si>
  <si>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</si>
  <si>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</si>
  <si>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</si>
  <si>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</si>
  <si>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</si>
  <si>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</si>
  <si>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</si>
  <si>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</si>
  <si>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</si>
  <si>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</si>
  <si>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</si>
  <si>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</si>
  <si>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</si>
  <si>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</si>
  <si>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</si>
  <si>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</si>
  <si>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</si>
  <si>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</si>
  <si>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</si>
  <si>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</si>
  <si>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</si>
  <si>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</si>
  <si>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</si>
  <si>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</si>
  <si>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</si>
  <si>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</si>
  <si>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</si>
  <si>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</si>
  <si>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</si>
  <si>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</si>
  <si>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</si>
  <si>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</si>
  <si>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</si>
  <si>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</si>
  <si>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</si>
  <si>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</si>
  <si>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</si>
  <si>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</si>
  <si>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</si>
  <si>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</si>
  <si>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</si>
  <si>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</si>
  <si>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</si>
  <si>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</si>
  <si>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</si>
  <si>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</si>
  <si>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</si>
  <si>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</si>
  <si>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</si>
  <si>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</si>
  <si>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</si>
  <si>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</si>
  <si>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</si>
  <si>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</si>
  <si>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</si>
  <si>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</si>
  <si>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</si>
  <si>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</si>
  <si>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</si>
  <si>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</si>
  <si>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</si>
  <si>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</si>
  <si>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</si>
  <si>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</si>
  <si>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</si>
  <si>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</si>
  <si>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</si>
  <si>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</si>
  <si>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</si>
  <si>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</si>
  <si>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</si>
  <si>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</si>
  <si>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</si>
  <si>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</si>
  <si>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</si>
  <si>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</si>
  <si>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</si>
  <si>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</si>
  <si>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</si>
  <si>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</si>
  <si>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</si>
  <si>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</si>
  <si>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</si>
  <si>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</si>
  <si>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</si>
  <si>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</si>
  <si>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</si>
  <si>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</si>
  <si>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</si>
  <si>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</si>
  <si>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</si>
  <si>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</si>
  <si>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</si>
  <si>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</si>
  <si>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</si>
  <si>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</si>
  <si>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</si>
  <si>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</si>
  <si>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</si>
  <si>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</si>
  <si>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</si>
  <si>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</si>
  <si>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</si>
  <si>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</si>
  <si>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</si>
  <si>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</si>
  <si>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</si>
  <si>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</si>
  <si>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</si>
  <si>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</si>
  <si>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</si>
  <si>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</si>
  <si>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</si>
  <si>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</si>
  <si>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</si>
  <si>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</si>
  <si>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</si>
  <si>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</si>
  <si>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</si>
  <si>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</si>
  <si>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</si>
  <si>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</si>
  <si>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</si>
  <si>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</si>
  <si>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</si>
  <si>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</si>
  <si>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</si>
  <si>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</si>
  <si>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</si>
  <si>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</si>
  <si>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</si>
  <si>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</si>
  <si>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</si>
  <si>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</si>
  <si>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</si>
  <si>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</si>
  <si>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</si>
  <si>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</si>
  <si>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</si>
  <si>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</si>
  <si>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</si>
  <si>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</si>
  <si>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</si>
  <si>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</si>
  <si>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</si>
  <si>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</si>
  <si>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</si>
  <si>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</si>
  <si>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</si>
  <si>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</si>
  <si>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</si>
  <si>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</si>
  <si>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</si>
  <si>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</si>
  <si>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</si>
  <si>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</si>
  <si>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</si>
  <si>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</si>
  <si>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</si>
  <si>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</si>
  <si>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</si>
  <si>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</si>
  <si>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</si>
  <si>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</si>
  <si>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</si>
  <si>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</si>
  <si>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</si>
  <si>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</si>
  <si>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</si>
  <si>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</si>
  <si>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</si>
  <si>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</si>
  <si>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</si>
  <si>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</si>
  <si>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</si>
  <si>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</si>
  <si>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</si>
  <si>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</si>
  <si>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</si>
  <si>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</si>
  <si>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</si>
  <si>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</si>
  <si>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</si>
  <si>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</si>
  <si>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</si>
  <si>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</si>
  <si>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</si>
  <si>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</si>
  <si>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</si>
  <si>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</si>
  <si>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</si>
  <si>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</si>
  <si>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</si>
  <si>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</si>
  <si>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</si>
  <si>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</si>
  <si>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</si>
  <si>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</si>
  <si>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</si>
  <si>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</si>
  <si>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</si>
  <si>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</si>
  <si>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</si>
  <si>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</si>
  <si>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</si>
  <si>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</si>
  <si>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</si>
  <si>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</si>
  <si>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</si>
  <si>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</si>
  <si>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</si>
  <si>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</si>
  <si>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</si>
  <si>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</si>
  <si>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</si>
  <si>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</si>
  <si>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</si>
  <si>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</si>
  <si>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</si>
  <si>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</si>
  <si>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</si>
  <si>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</si>
  <si>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</si>
  <si>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</si>
  <si>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</si>
  <si>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</si>
  <si>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</si>
  <si>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</si>
  <si>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</si>
  <si>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</si>
  <si>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</si>
  <si>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</si>
  <si>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</si>
  <si>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</si>
  <si>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</si>
  <si>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</si>
  <si>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</si>
  <si>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</si>
  <si>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</si>
  <si>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</si>
  <si>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</si>
  <si>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</si>
  <si>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</si>
  <si>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</si>
  <si>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</si>
  <si>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</si>
  <si>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</si>
  <si>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</si>
  <si>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</si>
  <si>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</si>
  <si>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</si>
  <si>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</si>
  <si>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</si>
  <si>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</si>
  <si>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</si>
  <si>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</si>
  <si>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</si>
  <si>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</si>
  <si>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</si>
  <si>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</si>
  <si>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</si>
  <si>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</si>
  <si>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</si>
  <si>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</si>
  <si>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</si>
  <si>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</si>
  <si>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</si>
  <si>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</si>
  <si>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</si>
  <si>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</si>
  <si>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</si>
  <si>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</si>
  <si>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</si>
  <si>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</si>
  <si>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</si>
  <si>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</si>
  <si>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</si>
  <si>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</si>
  <si>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</si>
  <si>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</si>
  <si>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</si>
  <si>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</si>
  <si>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</si>
  <si>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</si>
  <si>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</si>
  <si>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</si>
  <si>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</si>
  <si>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</si>
  <si>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</si>
  <si>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</si>
  <si>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</si>
  <si>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</si>
  <si>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</si>
  <si>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</si>
  <si>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</si>
  <si>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</si>
  <si>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</si>
  <si>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</si>
  <si>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</si>
  <si>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</si>
  <si>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</si>
  <si>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</si>
  <si>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</si>
  <si>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</si>
  <si>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</si>
  <si>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</si>
  <si>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</si>
  <si>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</si>
  <si>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</si>
  <si>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</si>
  <si>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</si>
  <si>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</si>
  <si>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</si>
  <si>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</si>
  <si>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</si>
  <si>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</si>
  <si>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</si>
  <si>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</si>
  <si>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</si>
  <si>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</si>
  <si>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</si>
  <si>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</si>
  <si>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</si>
  <si>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</si>
  <si>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</si>
  <si>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</si>
  <si>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</si>
  <si>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</si>
  <si>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</si>
  <si>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</si>
  <si>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</si>
  <si>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</si>
  <si>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</si>
  <si>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</si>
  <si>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</si>
  <si>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</si>
  <si>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</si>
  <si>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</si>
  <si>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</si>
  <si>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</si>
  <si>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</si>
  <si>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</si>
  <si>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</si>
  <si>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</si>
  <si>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</si>
  <si>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</si>
  <si>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</si>
  <si>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</si>
  <si>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</si>
  <si>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</si>
  <si>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</si>
  <si>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</si>
  <si>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</si>
  <si>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</si>
  <si>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</si>
  <si>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</si>
  <si>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</si>
  <si>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</si>
  <si>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</si>
  <si>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</si>
  <si>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</si>
  <si>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</si>
  <si>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</si>
  <si>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</si>
  <si>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</si>
  <si>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</si>
  <si>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</si>
  <si>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</si>
  <si>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</si>
  <si>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</si>
  <si>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</si>
  <si>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</si>
  <si>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</si>
  <si>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</si>
  <si>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</si>
  <si>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</si>
  <si>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</si>
  <si>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</si>
  <si>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</si>
  <si>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</si>
  <si>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</si>
  <si>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</si>
  <si>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</si>
  <si>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</si>
  <si>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</si>
  <si>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</si>
  <si>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</si>
  <si>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</si>
  <si>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</si>
  <si>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</si>
  <si>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</si>
  <si>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</si>
  <si>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</si>
  <si>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</si>
  <si>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</si>
  <si>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</si>
  <si>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</si>
  <si>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</si>
  <si>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</si>
  <si>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</si>
  <si>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</si>
  <si>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</si>
  <si>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</si>
  <si>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</si>
  <si>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</si>
  <si>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</si>
  <si>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</si>
  <si>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</si>
  <si>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</si>
  <si>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</si>
  <si>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</si>
  <si>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</si>
  <si>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</si>
  <si>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</si>
  <si>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</si>
  <si>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</si>
  <si>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</si>
  <si>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</si>
  <si>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</si>
  <si>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</si>
  <si>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</si>
  <si>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</si>
  <si>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</si>
  <si>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</si>
  <si>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</si>
  <si>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</si>
  <si>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</si>
  <si>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</si>
  <si>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</si>
  <si>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</si>
  <si>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</si>
  <si>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</si>
  <si>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</si>
  <si>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</si>
  <si>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</si>
  <si>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</si>
  <si>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</si>
  <si>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</si>
  <si>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</si>
  <si>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</si>
  <si>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</si>
  <si>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</si>
  <si>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</si>
  <si>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</si>
  <si>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</si>
  <si>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</si>
  <si>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</si>
  <si>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</si>
  <si>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</si>
  <si>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</si>
  <si>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</si>
  <si>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</si>
  <si>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</si>
  <si>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</si>
  <si>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</si>
  <si>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</si>
  <si>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</si>
  <si>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</si>
  <si>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</si>
  <si>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</si>
  <si>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</si>
  <si>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</si>
  <si>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</si>
  <si>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</si>
  <si>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</si>
  <si>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</si>
  <si>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</si>
  <si>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</si>
  <si>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</si>
  <si>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</si>
  <si>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</si>
  <si>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</si>
  <si>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</si>
  <si>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</si>
  <si>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</si>
  <si>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</si>
  <si>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</si>
  <si>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</si>
  <si>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</si>
  <si>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</si>
  <si>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</si>
  <si>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</si>
  <si>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</si>
  <si>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</si>
  <si>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</si>
  <si>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</si>
  <si>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</si>
  <si>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</si>
  <si>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</si>
  <si>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</si>
  <si>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</si>
  <si>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</si>
  <si>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</si>
  <si>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</si>
  <si>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</si>
  <si>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</si>
  <si>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</si>
  <si>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</si>
  <si>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</si>
  <si>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</si>
  <si>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</si>
  <si>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</si>
  <si>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</si>
  <si>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</si>
  <si>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</si>
  <si>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</si>
  <si>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</si>
  <si>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</si>
  <si>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</si>
  <si>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</si>
  <si>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</si>
  <si>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</si>
  <si>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</si>
  <si>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</si>
  <si>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</si>
  <si>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</si>
  <si>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</si>
  <si>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</si>
  <si>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</si>
  <si>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</si>
  <si>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</si>
  <si>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</si>
  <si>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</si>
  <si>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</si>
  <si>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</si>
  <si>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</si>
  <si>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</si>
  <si>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</si>
  <si>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</si>
  <si>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</si>
  <si>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</si>
  <si>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</si>
  <si>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</si>
  <si>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</si>
  <si>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</si>
  <si>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</si>
  <si>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</si>
  <si>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</si>
  <si>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</si>
  <si>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</si>
  <si>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</si>
  <si>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</si>
  <si>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</si>
  <si>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</si>
  <si>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</si>
  <si>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</si>
  <si>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</si>
  <si>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</si>
  <si>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</si>
  <si>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</si>
  <si>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</si>
  <si>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</si>
  <si>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</si>
  <si>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</si>
  <si>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</si>
  <si>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</si>
  <si>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</si>
  <si>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</si>
  <si>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</si>
  <si>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</si>
  <si>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</si>
  <si>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</si>
  <si>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</si>
  <si>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</si>
  <si>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</si>
  <si>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</si>
  <si>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</si>
  <si>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</si>
  <si>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</si>
  <si>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</si>
  <si>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</si>
  <si>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</si>
  <si>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</si>
  <si>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</si>
  <si>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</si>
  <si>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</si>
  <si>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</si>
  <si>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</si>
  <si>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</si>
  <si>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</si>
  <si>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</si>
  <si>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</si>
  <si>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</si>
  <si>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</si>
  <si>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</si>
  <si>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</si>
  <si>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</si>
  <si>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</si>
  <si>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</si>
  <si>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</si>
  <si>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</si>
  <si>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</si>
  <si>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</si>
  <si>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</si>
  <si>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</si>
  <si>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</si>
  <si>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</si>
  <si>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</si>
  <si>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</si>
  <si>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</si>
  <si>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</si>
  <si>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</si>
  <si>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</si>
  <si>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</si>
  <si>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</si>
  <si>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</si>
  <si>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</si>
  <si>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</si>
  <si>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</si>
  <si>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</si>
  <si>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</si>
  <si>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</si>
  <si>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</si>
  <si>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</si>
  <si>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</si>
  <si>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</si>
  <si>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</si>
  <si>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</si>
  <si>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</si>
  <si>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</si>
  <si>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</si>
  <si>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</si>
  <si>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</si>
  <si>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</si>
  <si>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</si>
  <si>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</si>
  <si>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</si>
  <si>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</si>
  <si>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</si>
  <si>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</si>
  <si>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</si>
  <si>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</si>
  <si>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</si>
  <si>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</si>
  <si>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</si>
  <si>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</si>
  <si>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</si>
  <si>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</si>
  <si>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</si>
  <si>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</si>
  <si>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</si>
  <si>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</si>
  <si>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</si>
  <si>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</si>
  <si>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</si>
  <si>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</si>
  <si>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</si>
  <si>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</si>
  <si>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</si>
  <si>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</si>
  <si>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</si>
  <si>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</si>
  <si>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</si>
  <si>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</si>
  <si>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</si>
  <si>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</si>
  <si>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</si>
  <si>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</si>
  <si>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</si>
  <si>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</si>
  <si>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</si>
  <si>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</si>
  <si>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</si>
  <si>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</si>
  <si>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</si>
  <si>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</si>
  <si>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</si>
  <si>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</si>
  <si>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</si>
  <si>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</si>
  <si>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</si>
  <si>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</si>
  <si>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</si>
  <si>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</si>
  <si>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</si>
  <si>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</si>
  <si>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</si>
  <si>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</si>
  <si>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</si>
  <si>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</si>
  <si>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</si>
  <si>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</si>
  <si>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</si>
  <si>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</si>
  <si>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</si>
  <si>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</si>
  <si>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</si>
  <si>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</si>
  <si>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</si>
  <si>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</si>
  <si>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</si>
  <si>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</si>
  <si>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</si>
  <si>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</si>
  <si>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</si>
  <si>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</si>
  <si>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</si>
  <si>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</si>
  <si>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</si>
  <si>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</si>
  <si>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</si>
  <si>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</si>
  <si>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</si>
  <si>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</si>
  <si>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</si>
  <si>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</si>
  <si>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</si>
  <si>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</si>
  <si>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</si>
  <si>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</si>
  <si>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</si>
  <si>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</si>
  <si>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</si>
  <si>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</si>
  <si>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</si>
  <si>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</si>
  <si>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</si>
  <si>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</si>
  <si>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</si>
  <si>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</si>
  <si>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</si>
  <si>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</si>
  <si>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</si>
  <si>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</si>
  <si>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</si>
  <si>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</si>
  <si>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</si>
  <si>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</si>
  <si>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</si>
  <si>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</si>
  <si>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</si>
  <si>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</si>
  <si>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</si>
  <si>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</si>
  <si>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</si>
  <si>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</si>
  <si>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</si>
  <si>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</si>
  <si>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</si>
  <si>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</si>
  <si>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</si>
  <si>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</si>
  <si>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</si>
  <si>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</si>
  <si>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</si>
  <si>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</si>
  <si>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</si>
  <si>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</si>
  <si>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</si>
  <si>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</si>
  <si>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</si>
  <si>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</si>
  <si>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</si>
  <si>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</si>
  <si>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</si>
  <si>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</si>
  <si>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</si>
  <si>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</si>
  <si>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</si>
  <si>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</si>
  <si>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</si>
  <si>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</si>
  <si>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</si>
  <si>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</si>
  <si>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</si>
  <si>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</si>
  <si>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</si>
  <si>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</si>
  <si>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</si>
  <si>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</si>
  <si>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</si>
  <si>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</si>
  <si>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</si>
  <si>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</si>
  <si>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</si>
  <si>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</si>
  <si>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</si>
  <si>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</si>
  <si>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</si>
  <si>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</si>
  <si>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</si>
  <si>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</si>
  <si>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</si>
  <si>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</si>
  <si>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</si>
  <si>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</si>
  <si>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</si>
  <si>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</si>
  <si>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</si>
  <si>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</si>
  <si>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</si>
  <si>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</si>
  <si>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</si>
  <si>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</si>
  <si>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</si>
  <si>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</si>
  <si>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</si>
  <si>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</si>
  <si>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</si>
  <si>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</si>
  <si>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</si>
  <si>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</si>
  <si>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</si>
  <si>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</si>
  <si>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</si>
  <si>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</si>
  <si>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</si>
  <si>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</si>
  <si>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</si>
  <si>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</si>
  <si>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</si>
  <si>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</si>
  <si>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</si>
  <si>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</si>
  <si>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</si>
  <si>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</si>
  <si>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</si>
  <si>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</si>
  <si>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</si>
  <si>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</si>
  <si>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</si>
  <si>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</si>
  <si>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</si>
  <si>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</si>
  <si>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</si>
  <si>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</si>
  <si>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</si>
  <si>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</si>
  <si>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</si>
  <si>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</si>
  <si>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</si>
  <si>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</si>
  <si>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</si>
  <si>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</si>
  <si>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</si>
  <si>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</si>
  <si>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</si>
  <si>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</si>
  <si>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</si>
  <si>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</si>
  <si>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</si>
  <si>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</si>
  <si>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</si>
  <si>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</si>
  <si>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</si>
  <si>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</si>
  <si>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</si>
  <si>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</si>
  <si>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</si>
  <si>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</si>
  <si>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</si>
  <si>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</si>
  <si>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</si>
  <si>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</si>
  <si>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</si>
  <si>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</si>
  <si>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</si>
  <si>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</si>
  <si>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</si>
  <si>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</si>
  <si>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</si>
  <si>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</si>
  <si>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</si>
  <si>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</si>
  <si>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</si>
  <si>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</si>
  <si>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</si>
  <si>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</si>
  <si>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</si>
  <si>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</si>
  <si>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</si>
  <si>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</si>
  <si>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</si>
  <si>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</si>
  <si>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</si>
  <si>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</si>
  <si>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</si>
  <si>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</si>
  <si>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</si>
  <si>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</si>
  <si>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</si>
  <si>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</si>
  <si>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</si>
  <si>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</si>
  <si>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</si>
  <si>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</si>
  <si>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</si>
  <si>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</si>
  <si>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</si>
  <si>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</si>
  <si>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</si>
  <si>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</si>
  <si>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</si>
  <si>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</si>
  <si>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</si>
  <si>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</si>
  <si>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</si>
  <si>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</si>
  <si>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</si>
  <si>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</si>
  <si>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</si>
  <si>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</si>
  <si>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</si>
  <si>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</si>
  <si>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</si>
  <si>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</si>
  <si>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</si>
  <si>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</si>
  <si>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</si>
  <si>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</si>
  <si>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</si>
  <si>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</si>
  <si>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</si>
  <si>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</si>
  <si>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</si>
  <si>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</si>
  <si>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</si>
  <si>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</si>
  <si>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</si>
  <si>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</si>
  <si>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</si>
  <si>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</si>
  <si>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</si>
  <si>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</si>
  <si>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</si>
  <si>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</si>
  <si>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</si>
  <si>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</si>
  <si>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</si>
  <si>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</si>
  <si>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</si>
  <si>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</si>
  <si>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</si>
  <si>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</si>
  <si>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</si>
  <si>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</si>
  <si>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</si>
  <si>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</si>
  <si>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</si>
  <si>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</si>
  <si>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</si>
  <si>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</si>
  <si>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</si>
  <si>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</si>
  <si>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</si>
  <si>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</si>
  <si>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</si>
  <si>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</si>
  <si>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</si>
  <si>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</si>
  <si>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</si>
  <si>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</si>
  <si>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</si>
  <si>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</si>
  <si>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</si>
  <si>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</si>
  <si>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</si>
  <si>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</si>
  <si>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</si>
  <si>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</si>
  <si>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</si>
  <si>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</si>
  <si>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</si>
  <si>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</si>
  <si>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</si>
  <si>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</si>
  <si>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</si>
  <si>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</si>
  <si>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</si>
  <si>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</si>
  <si>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</si>
  <si>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</si>
  <si>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</si>
  <si>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</si>
  <si>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</si>
  <si>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</si>
  <si>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</si>
  <si>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</si>
  <si>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</si>
  <si>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</si>
  <si>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</si>
  <si>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</si>
  <si>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</si>
  <si>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</si>
  <si>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</si>
  <si>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</si>
  <si>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</si>
  <si>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</si>
  <si>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</si>
  <si>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</si>
  <si>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</si>
  <si>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</si>
  <si>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</si>
  <si>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</si>
  <si>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</si>
  <si>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</si>
  <si>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</si>
  <si>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</si>
  <si>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</si>
  <si>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</si>
  <si>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</si>
  <si>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</si>
  <si>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</si>
  <si>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</si>
  <si>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</si>
  <si>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</si>
  <si>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</si>
  <si>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</si>
  <si>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</si>
  <si>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</si>
  <si>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</si>
  <si>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</si>
  <si>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</si>
  <si>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</si>
  <si>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</si>
  <si>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</si>
  <si>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</si>
  <si>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</si>
  <si>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</si>
  <si>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</si>
  <si>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</si>
  <si>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</si>
  <si>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</si>
  <si>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</si>
  <si>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</si>
  <si>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</si>
  <si>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</si>
  <si>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</si>
  <si>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</si>
  <si>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</si>
  <si>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</si>
  <si>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</si>
  <si>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</si>
  <si>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</si>
  <si>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</si>
  <si>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</si>
  <si>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</si>
  <si>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</si>
  <si>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</si>
  <si>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</si>
  <si>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</si>
  <si>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</si>
  <si>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</si>
  <si>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</si>
  <si>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</si>
  <si>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</si>
  <si>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</si>
  <si>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</si>
  <si>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</si>
  <si>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</si>
  <si>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</si>
  <si>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</si>
  <si>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</si>
  <si>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</si>
  <si>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</si>
  <si>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</si>
  <si>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</si>
  <si>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</si>
  <si>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</si>
  <si>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</si>
  <si>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</si>
  <si>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</si>
  <si>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</si>
  <si>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</si>
  <si>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</si>
  <si>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</si>
  <si>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</si>
  <si>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</si>
  <si>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</si>
  <si>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</si>
  <si>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</si>
  <si>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</si>
  <si>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</si>
  <si>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</si>
  <si>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</si>
  <si>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</si>
  <si>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</si>
  <si>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</si>
  <si>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</si>
  <si>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</si>
  <si>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</si>
  <si>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</si>
  <si>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</si>
  <si>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</si>
  <si>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</si>
  <si>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</si>
  <si>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</si>
  <si>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</si>
  <si>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</si>
  <si>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</si>
  <si>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</si>
  <si>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</si>
  <si>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</si>
  <si>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</si>
  <si>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</si>
  <si>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</si>
  <si>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</si>
  <si>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</si>
  <si>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</si>
  <si>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</si>
  <si>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</si>
  <si>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</si>
  <si>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</si>
  <si>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</si>
  <si>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</si>
  <si>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</si>
  <si>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</si>
  <si>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</si>
  <si>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</si>
  <si>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</si>
  <si>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</si>
  <si>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</si>
  <si>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</si>
  <si>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</si>
  <si>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</si>
  <si>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</si>
  <si>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</si>
  <si>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</si>
  <si>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</si>
  <si>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</si>
  <si>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</si>
  <si>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</si>
  <si>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</si>
  <si>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</si>
  <si>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</si>
  <si>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</si>
  <si>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</si>
  <si>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</si>
  <si>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</si>
  <si>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</si>
  <si>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</si>
  <si>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</si>
  <si>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</si>
  <si>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</si>
  <si>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</si>
  <si>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</si>
  <si>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</si>
  <si>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</si>
  <si>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</si>
  <si>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</si>
  <si>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</si>
  <si>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</si>
  <si>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</si>
  <si>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</si>
  <si>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</si>
  <si>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</si>
  <si>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</si>
  <si>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</si>
  <si>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</si>
  <si>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</si>
  <si>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</si>
  <si>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</si>
  <si>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</si>
  <si>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</si>
  <si>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</si>
  <si>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</si>
  <si>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</si>
  <si>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</si>
  <si>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</si>
  <si>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</si>
  <si>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</si>
  <si>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</si>
  <si>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</si>
  <si>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</si>
  <si>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</si>
  <si>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</si>
  <si>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</si>
  <si>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</si>
  <si>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</si>
  <si>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</si>
  <si>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</si>
  <si>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</si>
  <si>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</si>
  <si>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</si>
  <si>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</si>
  <si>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</si>
  <si>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</si>
  <si>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</si>
  <si>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</si>
  <si>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</si>
  <si>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</si>
  <si>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</si>
  <si>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</si>
  <si>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</si>
  <si>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</si>
  <si>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</si>
  <si>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</si>
  <si>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</si>
  <si>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</si>
  <si>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</si>
  <si>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</si>
  <si>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</si>
  <si>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</si>
  <si>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</si>
  <si>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</si>
  <si>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</si>
  <si>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</si>
  <si>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</si>
  <si>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</si>
  <si>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</si>
  <si>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</si>
  <si>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</si>
  <si>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</si>
  <si>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</si>
  <si>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</si>
  <si>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</si>
  <si>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</si>
  <si>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</si>
  <si>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</si>
  <si>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</si>
  <si>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</si>
  <si>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</si>
  <si>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</si>
  <si>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</si>
  <si>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</si>
  <si>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</si>
  <si>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</si>
  <si>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</si>
  <si>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</si>
  <si>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</si>
  <si>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</si>
  <si>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</si>
  <si>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</si>
  <si>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</si>
  <si>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</si>
  <si>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</si>
  <si>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</si>
  <si>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</si>
  <si>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</si>
  <si>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</si>
  <si>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</si>
  <si>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</si>
  <si>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</si>
  <si>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</si>
  <si>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</si>
  <si>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</si>
  <si>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</si>
  <si>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</si>
  <si>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</si>
  <si>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</si>
  <si>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</si>
  <si>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</si>
  <si>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</si>
  <si>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</si>
  <si>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</si>
  <si>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</si>
  <si>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</si>
  <si>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</si>
  <si>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</si>
  <si>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</si>
  <si>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</si>
  <si>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</si>
  <si>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</si>
  <si>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</si>
  <si>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</si>
  <si>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</si>
  <si>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</si>
  <si>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</si>
  <si>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</si>
  <si>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</si>
  <si>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</si>
  <si>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</si>
  <si>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</si>
  <si>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</si>
  <si>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</si>
  <si>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</si>
  <si>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</si>
  <si>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</si>
  <si>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</si>
  <si>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</si>
  <si>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</si>
  <si>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</si>
  <si>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</si>
  <si>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</si>
  <si>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</si>
  <si>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</si>
  <si>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</si>
  <si>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</si>
  <si>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</si>
  <si>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</si>
  <si>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</si>
  <si>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</si>
  <si>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</si>
  <si>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</si>
  <si>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</si>
  <si>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</si>
  <si>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</si>
  <si>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</si>
  <si>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</si>
  <si>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</si>
  <si>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</si>
  <si>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</si>
  <si>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</si>
  <si>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</si>
  <si>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</si>
  <si>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</si>
  <si>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</si>
  <si>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</si>
  <si>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</si>
  <si>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</si>
  <si>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</si>
  <si>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</si>
  <si>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</si>
  <si>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</si>
  <si>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</si>
  <si>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</si>
  <si>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</si>
  <si>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</si>
  <si>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</si>
  <si>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</si>
  <si>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</si>
  <si>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</si>
  <si>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</si>
  <si>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</si>
  <si>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</si>
  <si>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</si>
  <si>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</si>
  <si>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</si>
  <si>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</si>
  <si>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</si>
  <si>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</si>
  <si>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</si>
  <si>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</si>
  <si>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</si>
  <si>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</si>
  <si>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</si>
  <si>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</si>
  <si>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</si>
  <si>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</si>
  <si>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</si>
  <si>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</si>
  <si>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</si>
  <si>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</si>
  <si>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</si>
  <si>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</si>
  <si>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</si>
  <si>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</si>
  <si>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</si>
  <si>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</si>
  <si>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</si>
  <si>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</si>
  <si>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</si>
  <si>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</si>
  <si>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</si>
  <si>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</si>
  <si>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</si>
  <si>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</si>
  <si>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</si>
  <si>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</si>
  <si>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</si>
  <si>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</si>
  <si>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</si>
  <si>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</si>
  <si>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</si>
  <si>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</si>
  <si>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</si>
  <si>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</si>
  <si>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</si>
  <si>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</si>
  <si>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</si>
  <si>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</si>
  <si>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</si>
  <si>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</si>
  <si>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</si>
  <si>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</si>
  <si>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</si>
  <si>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</si>
  <si>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</si>
  <si>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</si>
  <si>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</si>
  <si>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</si>
  <si>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</si>
  <si>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</si>
  <si>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</si>
  <si>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</si>
  <si>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</si>
  <si>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</si>
  <si>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</si>
  <si>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</si>
  <si>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</si>
  <si>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</si>
  <si>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</si>
  <si>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</si>
  <si>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</si>
  <si>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</si>
  <si>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</si>
  <si>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</si>
  <si>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</si>
  <si>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</si>
  <si>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</si>
  <si>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</si>
  <si>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</si>
  <si>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</si>
  <si>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</si>
  <si>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</si>
  <si>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</si>
  <si>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</si>
  <si>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</si>
  <si>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</si>
  <si>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</si>
  <si>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</si>
  <si>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</si>
  <si>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</si>
  <si>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</si>
  <si>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</si>
  <si>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</si>
  <si>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</si>
  <si>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</si>
  <si>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</si>
  <si>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</si>
  <si>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</si>
  <si>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</si>
  <si>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</si>
  <si>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</si>
  <si>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</si>
  <si>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</si>
  <si>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</si>
  <si>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</si>
  <si>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</si>
  <si>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</si>
  <si>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</si>
  <si>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</si>
  <si>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</si>
  <si>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</si>
  <si>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</si>
  <si>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</si>
  <si>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</si>
  <si>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</si>
  <si>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</si>
  <si>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</si>
  <si>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</si>
  <si>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</si>
  <si>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</si>
  <si>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</si>
  <si>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</si>
  <si>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</si>
  <si>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</si>
  <si>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</si>
  <si>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</si>
  <si>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</si>
  <si>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</si>
  <si>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</si>
  <si>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</si>
  <si>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</si>
  <si>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</si>
  <si>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</si>
  <si>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</si>
  <si>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</si>
  <si>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</si>
  <si>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</si>
  <si>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</si>
  <si>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</si>
  <si>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</si>
  <si>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</si>
  <si>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</si>
  <si>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</si>
  <si>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</si>
  <si>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</si>
  <si>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</si>
  <si>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</si>
  <si>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</si>
  <si>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</si>
  <si>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</si>
  <si>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</si>
  <si>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</si>
  <si>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</si>
  <si>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</si>
  <si>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</si>
  <si>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</si>
  <si>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</si>
  <si>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</si>
  <si>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</si>
  <si>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</si>
  <si>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</si>
  <si>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</si>
  <si>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</si>
  <si>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</si>
  <si>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</si>
  <si>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</si>
  <si>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</si>
  <si>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</si>
  <si>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</si>
  <si>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</si>
  <si>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</si>
  <si>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</si>
  <si>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</si>
  <si>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</si>
  <si>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</si>
  <si>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</si>
  <si>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</si>
  <si>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</si>
  <si>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</si>
  <si>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</si>
  <si>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</si>
  <si>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</si>
  <si>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</si>
  <si>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</si>
  <si>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</si>
  <si>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</si>
  <si>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</si>
  <si>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</si>
  <si>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</si>
  <si>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</si>
  <si>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</si>
  <si>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</si>
  <si>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</si>
  <si>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</si>
  <si>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</si>
  <si>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</si>
  <si>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</si>
  <si>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</si>
  <si>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</si>
  <si>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</si>
  <si>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</si>
  <si>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</si>
  <si>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</si>
  <si>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</si>
  <si>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</si>
  <si>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</si>
  <si>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</si>
  <si>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</si>
  <si>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</si>
  <si>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</si>
  <si>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</si>
  <si>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</si>
  <si>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</si>
  <si>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</si>
  <si>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</si>
  <si>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</si>
  <si>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</si>
  <si>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</si>
  <si>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</si>
  <si>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</si>
  <si>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</si>
  <si>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</si>
  <si>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</si>
  <si>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</si>
  <si>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</si>
  <si>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</si>
  <si>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</si>
  <si>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</si>
  <si>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</si>
  <si>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</si>
  <si>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</si>
  <si>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</si>
  <si>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</si>
  <si>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</si>
  <si>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</si>
  <si>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</si>
  <si>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</si>
  <si>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</si>
  <si>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</si>
  <si>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</si>
  <si>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</si>
  <si>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</si>
  <si>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</si>
  <si>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</si>
  <si>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</si>
  <si>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</si>
  <si>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</si>
  <si>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</si>
  <si>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</si>
  <si>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</si>
  <si>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</si>
  <si>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</si>
  <si>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</si>
  <si>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</si>
  <si>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</si>
  <si>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</si>
  <si>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</si>
  <si>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</si>
  <si>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</si>
  <si>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</si>
  <si>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</si>
  <si>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</si>
  <si>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</si>
  <si>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</si>
  <si>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</si>
  <si>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</si>
  <si>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</si>
  <si>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</si>
  <si>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</si>
  <si>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</si>
  <si>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</si>
  <si>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</si>
  <si>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</si>
  <si>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</si>
  <si>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</si>
  <si>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</si>
  <si>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</si>
  <si>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</si>
  <si>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</si>
  <si>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</si>
  <si>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</si>
  <si>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</si>
  <si>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</si>
  <si>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</si>
  <si>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</si>
  <si>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</si>
  <si>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</si>
  <si>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</si>
  <si>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</si>
  <si>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</si>
  <si>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</si>
  <si>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</si>
  <si>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</si>
  <si>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</si>
  <si>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</si>
  <si>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</si>
  <si>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</si>
  <si>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</si>
  <si>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</si>
  <si>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</si>
  <si>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</si>
  <si>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</si>
  <si>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</si>
  <si>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</si>
  <si>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</si>
  <si>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</si>
  <si>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</si>
  <si>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</si>
  <si>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</si>
  <si>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</si>
  <si>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</si>
  <si>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</si>
  <si>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</si>
  <si>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</si>
  <si>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</si>
  <si>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</si>
  <si>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</si>
  <si>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</si>
  <si>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</si>
  <si>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</si>
  <si>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</si>
  <si>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</si>
  <si>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</si>
  <si>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</si>
  <si>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</si>
  <si>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</si>
  <si>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</si>
  <si>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</si>
  <si>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</si>
  <si>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</si>
  <si>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</si>
  <si>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</si>
  <si>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</si>
  <si>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</si>
  <si>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</si>
  <si>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</si>
  <si>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</si>
  <si>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</si>
  <si>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</si>
  <si>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</si>
  <si>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</si>
  <si>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</si>
  <si>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</si>
  <si>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</si>
  <si>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</si>
  <si>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</si>
  <si>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</si>
  <si>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</si>
  <si>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</si>
  <si>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</si>
  <si>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</si>
  <si>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</si>
  <si>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</si>
  <si>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</si>
  <si>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</si>
  <si>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</si>
  <si>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</si>
  <si>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</si>
  <si>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</si>
  <si>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</si>
  <si>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</si>
  <si>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</si>
  <si>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</si>
  <si>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</si>
  <si>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</si>
  <si>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</si>
  <si>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</si>
  <si>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</si>
  <si>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</si>
  <si>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</si>
  <si>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</si>
  <si>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</si>
  <si>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</si>
  <si>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</si>
  <si>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</si>
  <si>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</si>
  <si>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</si>
  <si>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</si>
  <si>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</si>
  <si>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</si>
  <si>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</si>
  <si>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</si>
  <si>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</si>
  <si>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</si>
  <si>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</si>
  <si>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</si>
  <si>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</si>
  <si>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</si>
  <si>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</si>
  <si>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</si>
  <si>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</si>
  <si>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</si>
  <si>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</si>
  <si>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</si>
  <si>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</si>
  <si>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</si>
  <si>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</si>
  <si>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</si>
  <si>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</si>
  <si>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</si>
  <si>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</si>
  <si>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</si>
  <si>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</si>
  <si>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</si>
  <si>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</si>
  <si>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</si>
  <si>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</si>
  <si>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</si>
  <si>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</si>
  <si>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</si>
  <si>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</si>
  <si>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</si>
  <si>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</si>
  <si>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</si>
  <si>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</si>
  <si>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</si>
  <si>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</si>
  <si>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</si>
  <si>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</si>
  <si>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</si>
  <si>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</si>
  <si>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</si>
  <si>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</si>
  <si>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</si>
  <si>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</si>
  <si>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</si>
  <si>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</si>
  <si>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</si>
  <si>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</si>
  <si>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</si>
  <si>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</si>
  <si>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</si>
  <si>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</si>
  <si>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</si>
  <si>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</si>
  <si>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</si>
  <si>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</si>
  <si>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</si>
  <si>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</si>
  <si>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</si>
  <si>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</si>
  <si>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</si>
  <si>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</si>
  <si>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</si>
  <si>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</si>
  <si>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</si>
  <si>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</si>
  <si>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</si>
  <si>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</si>
  <si>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</si>
  <si>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</si>
  <si>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</si>
  <si>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</si>
  <si>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</si>
  <si>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</si>
  <si>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</si>
  <si>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</si>
  <si>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</si>
  <si>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</si>
  <si>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</si>
  <si>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</si>
  <si>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</si>
  <si>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</si>
  <si>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</si>
  <si>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</si>
  <si>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</si>
  <si>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</si>
  <si>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</si>
  <si>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</si>
  <si>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</si>
  <si>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</si>
  <si>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</si>
  <si>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</si>
  <si>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</si>
  <si>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</si>
  <si>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</si>
  <si>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</si>
  <si>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</si>
  <si>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</si>
  <si>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</si>
  <si>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</si>
  <si>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</si>
  <si>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</si>
  <si>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</si>
  <si>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</si>
  <si>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</si>
  <si>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</si>
  <si>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</si>
  <si>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</si>
  <si>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</si>
  <si>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</si>
  <si>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</si>
  <si>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</si>
  <si>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</si>
  <si>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</si>
  <si>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</si>
  <si>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</si>
  <si>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</si>
  <si>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</si>
  <si>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</si>
  <si>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</si>
  <si>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</si>
  <si>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</si>
  <si>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</si>
  <si>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</si>
  <si>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</si>
  <si>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</si>
  <si>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</si>
  <si>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</si>
  <si>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</si>
  <si>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</si>
  <si>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</si>
  <si>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</si>
  <si>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</si>
  <si>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</si>
  <si>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</si>
  <si>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</si>
  <si>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</si>
  <si>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</si>
  <si>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</si>
  <si>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</si>
  <si>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</si>
  <si>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</si>
  <si>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</si>
  <si>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</si>
  <si>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</si>
  <si>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</si>
  <si>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</si>
  <si>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</si>
  <si>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</si>
  <si>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</si>
  <si>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</si>
  <si>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</si>
  <si>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</si>
  <si>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</si>
  <si>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</si>
  <si>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</si>
  <si>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</si>
  <si>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</si>
  <si>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</si>
  <si>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</si>
  <si>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</si>
  <si>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</si>
  <si>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</si>
  <si>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</si>
  <si>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</si>
  <si>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</si>
  <si>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</si>
  <si>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</si>
  <si>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</si>
  <si>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</si>
  <si>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</si>
  <si>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</si>
  <si>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</si>
  <si>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</si>
  <si>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</si>
  <si>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</si>
  <si>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</si>
  <si>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</si>
  <si>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</si>
  <si>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</si>
  <si>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</si>
  <si>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</si>
  <si>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</si>
  <si>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</si>
  <si>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</si>
  <si>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</si>
  <si>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</si>
  <si>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</si>
  <si>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</si>
  <si>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</si>
  <si>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</si>
  <si>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</si>
  <si>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</si>
  <si>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</si>
  <si>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</si>
  <si>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</si>
  <si>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</si>
  <si>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</si>
  <si>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</si>
  <si>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</si>
  <si>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</si>
  <si>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</si>
  <si>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</si>
  <si>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</si>
  <si>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</si>
  <si>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</si>
  <si>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</si>
  <si>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</si>
  <si>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</si>
  <si>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</si>
  <si>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</si>
  <si>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</si>
  <si>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</si>
  <si>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</si>
  <si>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</si>
  <si>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</si>
  <si>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</si>
  <si>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</si>
  <si>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</si>
  <si>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</si>
  <si>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</si>
  <si>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</si>
  <si>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</si>
  <si>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</si>
  <si>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</si>
  <si>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</si>
  <si>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</si>
  <si>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</si>
  <si>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</si>
  <si>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</si>
  <si>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</si>
  <si>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</si>
  <si>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</si>
  <si>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</si>
  <si>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</si>
  <si>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</si>
  <si>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</si>
  <si>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</si>
  <si>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</si>
  <si>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</si>
  <si>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</si>
  <si>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</si>
  <si>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</si>
  <si>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</si>
  <si>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</si>
  <si>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</si>
  <si>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</si>
  <si>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</si>
  <si>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</si>
  <si>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</si>
  <si>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</si>
  <si>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</si>
  <si>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</si>
  <si>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</si>
  <si>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</si>
  <si>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</si>
  <si>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</si>
  <si>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</si>
  <si>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</si>
  <si>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</si>
  <si>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</si>
  <si>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</si>
  <si>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</si>
  <si>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</si>
  <si>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</si>
  <si>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</si>
  <si>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</si>
  <si>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</si>
  <si>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</si>
  <si>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</si>
  <si>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</si>
  <si>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</si>
  <si>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</si>
  <si>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</si>
  <si>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</si>
  <si>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</si>
  <si>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</si>
  <si>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</si>
  <si>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</si>
  <si>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</si>
  <si>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</si>
  <si>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</si>
  <si>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</si>
  <si>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</si>
  <si>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</si>
  <si>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</si>
  <si>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</si>
  <si>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</si>
  <si>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</si>
  <si>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</si>
  <si>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</si>
  <si>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</si>
  <si>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</si>
  <si>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</si>
  <si>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</si>
  <si>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</si>
  <si>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</si>
  <si>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</si>
  <si>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</si>
  <si>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</si>
  <si>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</si>
  <si>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</si>
  <si>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</si>
  <si>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</si>
  <si>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</si>
  <si>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</si>
  <si>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</si>
  <si>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</si>
  <si>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</si>
  <si>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</si>
  <si>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</si>
  <si>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</si>
  <si>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</si>
  <si>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</si>
  <si>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</si>
  <si>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</si>
  <si>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</si>
  <si>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</si>
  <si>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</si>
  <si>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</si>
  <si>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</si>
  <si>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</si>
  <si>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</si>
  <si>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</si>
  <si>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</si>
  <si>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</si>
  <si>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</si>
  <si>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</si>
  <si>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</si>
  <si>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</si>
  <si>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</si>
  <si>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</si>
  <si>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</si>
  <si>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</si>
  <si>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</si>
  <si>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</si>
  <si>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</si>
  <si>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</si>
  <si>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</si>
  <si>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</si>
  <si>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</si>
  <si>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</si>
  <si>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</si>
  <si>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</si>
  <si>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</si>
  <si>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</si>
  <si>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</si>
  <si>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</si>
  <si>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</si>
  <si>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</si>
  <si>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</si>
  <si>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</si>
  <si>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</si>
  <si>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</si>
  <si>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</si>
  <si>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</si>
  <si>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</si>
  <si>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</si>
  <si>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</si>
  <si>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</si>
  <si>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</si>
  <si>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</si>
  <si>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</si>
  <si>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</si>
  <si>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</si>
  <si>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</si>
  <si>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</si>
  <si>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</si>
  <si>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</si>
  <si>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</si>
  <si>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</si>
  <si>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</si>
  <si>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</si>
  <si>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</si>
  <si>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</si>
  <si>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</si>
  <si>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</si>
  <si>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</si>
  <si>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</si>
  <si>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</si>
  <si>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</si>
  <si>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</si>
  <si>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</si>
  <si>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</si>
  <si>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</si>
  <si>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</si>
  <si>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</si>
  <si>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</si>
  <si>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</si>
  <si>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</si>
  <si>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</si>
  <si>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</si>
  <si>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</si>
  <si>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</si>
  <si>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</si>
  <si>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</si>
  <si>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</si>
  <si>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</si>
  <si>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</si>
  <si>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</si>
  <si>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</si>
  <si>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</si>
  <si>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</si>
  <si>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</si>
  <si>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</si>
  <si>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</si>
  <si>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</si>
  <si>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</si>
  <si>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</si>
  <si>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</si>
  <si>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</si>
  <si>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</si>
  <si>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</si>
  <si>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</si>
  <si>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</si>
  <si>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</si>
  <si>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</si>
  <si>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</si>
  <si>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</si>
  <si>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</si>
  <si>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</si>
  <si>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</si>
  <si>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</si>
  <si>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</si>
  <si>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</si>
  <si>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</si>
  <si>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</si>
  <si>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</si>
  <si>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</si>
  <si>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</si>
  <si>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</si>
  <si>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</si>
  <si>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</si>
  <si>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</si>
  <si>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</si>
  <si>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</si>
  <si>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</si>
  <si>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</si>
  <si>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</si>
  <si>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</si>
  <si>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</si>
  <si>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</si>
  <si>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</si>
  <si>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</si>
  <si>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</si>
  <si>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</si>
  <si>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</si>
  <si>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</si>
  <si>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</si>
  <si>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</si>
  <si>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</si>
  <si>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</si>
  <si>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</si>
  <si>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</si>
  <si>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</si>
  <si>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</si>
  <si>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</si>
  <si>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</si>
  <si>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</si>
  <si>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</si>
  <si>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</si>
  <si>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</si>
  <si>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</si>
  <si>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</si>
  <si>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</si>
  <si>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</si>
  <si>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</si>
  <si>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</si>
  <si>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</si>
  <si>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</si>
  <si>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</si>
  <si>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</si>
  <si>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</si>
  <si>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</si>
  <si>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</si>
  <si>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</si>
  <si>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</si>
  <si>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</si>
  <si>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</si>
  <si>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</si>
  <si>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</si>
  <si>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</si>
  <si>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</si>
  <si>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</si>
  <si>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</si>
  <si>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</si>
  <si>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</si>
  <si>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</si>
  <si>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</si>
  <si>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</si>
  <si>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</si>
  <si>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</si>
  <si>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</si>
  <si>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</si>
  <si>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</si>
  <si>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</si>
  <si>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</si>
  <si>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</si>
  <si>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</si>
  <si>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</si>
  <si>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</si>
  <si>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</si>
  <si>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</si>
  <si>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</si>
  <si>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</si>
  <si>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</si>
  <si>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</si>
  <si>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</si>
  <si>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</si>
  <si>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</si>
  <si>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</si>
  <si>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</si>
  <si>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</si>
  <si>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</si>
  <si>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</si>
  <si>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</si>
  <si>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</si>
  <si>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</si>
  <si>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</si>
  <si>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</si>
  <si>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</si>
  <si>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</si>
  <si>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</si>
  <si>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</si>
  <si>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</si>
  <si>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</si>
  <si>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</si>
  <si>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</si>
  <si>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</si>
  <si>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</si>
  <si>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</si>
  <si>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</si>
  <si>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</si>
  <si>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</si>
  <si>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</si>
  <si>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</si>
  <si>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</si>
  <si>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</si>
  <si>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</si>
  <si>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</si>
  <si>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</si>
  <si>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</si>
  <si>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</si>
  <si>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</si>
  <si>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</si>
  <si>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</si>
  <si>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</si>
  <si>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</si>
  <si>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</si>
  <si>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</si>
  <si>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</si>
  <si>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</si>
  <si>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</si>
  <si>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</si>
  <si>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</si>
  <si>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</si>
  <si>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</si>
  <si>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</si>
  <si>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</si>
  <si>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</si>
  <si>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</si>
  <si>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</si>
  <si>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</si>
  <si>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</si>
  <si>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</si>
  <si>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</si>
  <si>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</si>
  <si>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</si>
  <si>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</si>
  <si>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</si>
  <si>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</si>
  <si>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</si>
  <si>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</si>
  <si>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</si>
  <si>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</si>
  <si>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</si>
  <si>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</si>
  <si>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</si>
  <si>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</si>
  <si>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</si>
  <si>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</si>
  <si>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</si>
  <si>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</si>
  <si>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</si>
  <si>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</si>
  <si>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</si>
  <si>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</si>
  <si>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</si>
  <si>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</si>
  <si>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</si>
  <si>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</si>
  <si>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</si>
  <si>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</si>
  <si>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</si>
  <si>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</si>
  <si>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</si>
  <si>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</si>
  <si>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</si>
  <si>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</si>
  <si>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</si>
  <si>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</si>
  <si>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</si>
  <si>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</si>
  <si>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</si>
  <si>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</si>
  <si>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</si>
  <si>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</si>
  <si>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</si>
  <si>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</si>
  <si>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</si>
  <si>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</si>
  <si>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</si>
  <si>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</si>
  <si>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</si>
  <si>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</si>
  <si>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</si>
  <si>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</si>
  <si>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</si>
  <si>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</si>
  <si>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</si>
  <si>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</si>
  <si>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</si>
  <si>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</si>
  <si>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</si>
  <si>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</si>
  <si>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</si>
  <si>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</si>
  <si>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</si>
  <si>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</si>
  <si>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</si>
  <si>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</si>
  <si>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</si>
  <si>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</si>
  <si>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</si>
  <si>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</si>
  <si>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</si>
  <si>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</si>
  <si>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</si>
  <si>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</si>
  <si>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</si>
  <si>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</si>
  <si>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</si>
  <si>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</si>
  <si>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</si>
  <si>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</si>
  <si>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</si>
  <si>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</si>
  <si>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</si>
  <si>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</si>
  <si>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</si>
  <si>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</si>
  <si>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</si>
  <si>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</si>
  <si>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</si>
  <si>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</si>
  <si>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</si>
  <si>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</si>
  <si>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</si>
  <si>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</si>
  <si>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</si>
  <si>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</si>
  <si>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</si>
  <si>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</si>
  <si>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</si>
  <si>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</si>
  <si>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</si>
  <si>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</si>
  <si>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</si>
  <si>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</si>
  <si>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</si>
  <si>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</si>
  <si>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</si>
  <si>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</si>
  <si>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</si>
  <si>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</si>
  <si>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</si>
  <si>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</si>
  <si>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</si>
  <si>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</si>
  <si>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</si>
  <si>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</si>
  <si>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</si>
  <si>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</si>
  <si>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</si>
  <si>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</si>
  <si>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</si>
  <si>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</si>
  <si>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</si>
  <si>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</si>
  <si>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</si>
  <si>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</si>
  <si>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</si>
  <si>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</si>
  <si>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</si>
  <si>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</si>
  <si>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</si>
  <si>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</si>
  <si>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</si>
  <si>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</si>
  <si>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</si>
  <si>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</si>
  <si>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</si>
  <si>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</si>
  <si>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</si>
  <si>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</si>
  <si>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</si>
  <si>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</si>
  <si>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</si>
  <si>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</si>
  <si>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</si>
  <si>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</si>
  <si>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</si>
  <si>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</si>
  <si>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</si>
  <si>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</si>
  <si>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</si>
  <si>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</si>
  <si>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</si>
  <si>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</si>
  <si>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</si>
  <si>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</si>
  <si>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</si>
  <si>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</si>
  <si>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</si>
  <si>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</si>
  <si>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</si>
  <si>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</si>
  <si>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</si>
  <si>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</si>
  <si>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</si>
  <si>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</si>
  <si>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</si>
  <si>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</si>
  <si>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</si>
  <si>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</si>
  <si>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</si>
  <si>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</si>
  <si>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</si>
  <si>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</si>
  <si>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</si>
  <si>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</si>
  <si>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</si>
  <si>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</si>
  <si>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</si>
  <si>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</si>
  <si>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</si>
  <si>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</si>
  <si>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</si>
  <si>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</si>
  <si>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</si>
  <si>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</si>
  <si>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</si>
  <si>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</si>
  <si>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</si>
  <si>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</si>
  <si>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</si>
  <si>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</si>
  <si>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</si>
  <si>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</si>
  <si>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</si>
  <si>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</si>
  <si>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</si>
  <si>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</si>
  <si>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</si>
  <si>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</si>
  <si>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</si>
  <si>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</si>
  <si>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</si>
  <si>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</si>
  <si>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</si>
  <si>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</si>
  <si>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</si>
  <si>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</si>
  <si>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</si>
  <si>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</si>
  <si>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</si>
  <si>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</si>
  <si>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</si>
  <si>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</si>
  <si>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</si>
  <si>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</si>
  <si>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</si>
  <si>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</si>
  <si>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</si>
  <si>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</si>
  <si>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</si>
  <si>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</si>
  <si>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</si>
  <si>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</si>
  <si>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</si>
  <si>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</si>
  <si>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</si>
  <si>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</si>
  <si>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</si>
  <si>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</si>
  <si>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</si>
  <si>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</si>
  <si>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</si>
  <si>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</si>
  <si>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</si>
  <si>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</si>
  <si>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</si>
  <si>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</si>
  <si>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</si>
  <si>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</si>
  <si>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</si>
  <si>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</si>
  <si>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</si>
  <si>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</si>
  <si>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</si>
  <si>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</si>
  <si>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</si>
  <si>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</si>
  <si>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</si>
  <si>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</si>
  <si>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</si>
  <si>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</si>
  <si>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</si>
  <si>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</si>
  <si>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</si>
  <si>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</si>
  <si>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</si>
  <si>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</si>
  <si>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</si>
  <si>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</si>
  <si>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</si>
  <si>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</si>
  <si>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</si>
  <si>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</si>
  <si>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</si>
  <si>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</si>
  <si>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</si>
  <si>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</si>
  <si>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</si>
  <si>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</si>
  <si>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</si>
  <si>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</si>
  <si>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</si>
  <si>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</si>
  <si>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</si>
  <si>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</si>
  <si>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</si>
  <si>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</si>
  <si>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</si>
  <si>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</si>
  <si>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</si>
  <si>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</si>
  <si>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</si>
  <si>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</si>
  <si>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</si>
  <si>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</si>
  <si>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</si>
  <si>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</si>
  <si>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</si>
  <si>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</si>
  <si>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</si>
  <si>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</si>
  <si>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</si>
  <si>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</si>
  <si>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</si>
  <si>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</si>
  <si>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</si>
  <si>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</si>
  <si>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</si>
  <si>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</si>
  <si>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</si>
  <si>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</si>
  <si>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</si>
  <si>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</si>
  <si>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</si>
  <si>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</si>
  <si>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</si>
  <si>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</si>
  <si>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</si>
  <si>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</si>
  <si>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</si>
  <si>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</si>
  <si>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</si>
  <si>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</si>
  <si>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</si>
  <si>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</si>
  <si>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</si>
  <si>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</si>
  <si>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</si>
  <si>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</si>
  <si>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</si>
  <si>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</si>
  <si>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</si>
  <si>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</si>
  <si>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</si>
  <si>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</si>
  <si>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</si>
  <si>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</si>
  <si>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</si>
  <si>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</si>
  <si>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</si>
  <si>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</si>
  <si>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</si>
  <si>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</si>
  <si>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</si>
  <si>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</si>
  <si>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</si>
  <si>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</si>
  <si>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</si>
  <si>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</si>
  <si>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</si>
  <si>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</si>
  <si>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</si>
  <si>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</si>
  <si>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</si>
  <si>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</si>
  <si>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</si>
  <si>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</si>
  <si>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</si>
  <si>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</si>
  <si>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</si>
  <si>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</si>
  <si>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</si>
  <si>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</si>
  <si>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</si>
  <si>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</si>
  <si>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</si>
  <si>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</si>
  <si>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</si>
  <si>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</si>
  <si>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</si>
  <si>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</si>
  <si>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</si>
  <si>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</si>
  <si>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</si>
  <si>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</si>
  <si>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</si>
  <si>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</si>
  <si>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</si>
  <si>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</si>
  <si>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</si>
  <si>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</si>
  <si>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</si>
  <si>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</si>
  <si>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</si>
  <si>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</si>
  <si>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</si>
  <si>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</si>
  <si>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</si>
  <si>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</si>
  <si>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</si>
  <si>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</si>
  <si>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</si>
  <si>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</si>
  <si>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</si>
  <si>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</si>
  <si>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</si>
  <si>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</si>
  <si>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</si>
  <si>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</si>
  <si>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</si>
  <si>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</si>
  <si>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</si>
  <si>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</si>
  <si>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</si>
  <si>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</si>
  <si>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</si>
  <si>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</si>
  <si>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</si>
  <si>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</si>
  <si>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</si>
  <si>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</si>
  <si>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</si>
  <si>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</si>
  <si>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</si>
  <si>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</si>
  <si>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</si>
  <si>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</si>
  <si>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</si>
  <si>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</si>
  <si>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</si>
  <si>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</si>
  <si>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</si>
  <si>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</si>
  <si>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</si>
  <si>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</si>
  <si>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</si>
  <si>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</si>
  <si>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</si>
  <si>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</si>
  <si>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</si>
  <si>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</si>
  <si>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</si>
  <si>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</si>
  <si>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</si>
  <si>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</si>
  <si>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</si>
  <si>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</si>
  <si>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</si>
  <si>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</si>
  <si>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</si>
  <si>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</si>
  <si>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</si>
  <si>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</si>
  <si>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</si>
  <si>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</si>
  <si>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</si>
  <si>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</si>
  <si>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</si>
  <si>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</si>
  <si>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</si>
  <si>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</si>
  <si>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</si>
  <si>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</si>
  <si>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</si>
  <si>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</si>
  <si>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</si>
  <si>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</si>
  <si>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</si>
  <si>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</si>
  <si>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</si>
  <si>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</si>
  <si>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</si>
  <si>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</si>
  <si>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</si>
  <si>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</si>
  <si>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</si>
  <si>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</si>
  <si>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</si>
  <si>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</si>
  <si>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</si>
  <si>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</si>
  <si>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</si>
  <si>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</si>
  <si>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</si>
  <si>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</si>
  <si>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</si>
  <si>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</si>
  <si>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</si>
  <si>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</si>
  <si>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</si>
  <si>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</si>
  <si>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</si>
  <si>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</si>
  <si>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</si>
  <si>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</si>
  <si>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</si>
  <si>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</si>
  <si>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</si>
  <si>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</si>
  <si>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</si>
  <si>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</si>
  <si>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</si>
  <si>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</si>
  <si>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</si>
  <si>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</si>
  <si>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</si>
  <si>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</si>
  <si>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</si>
  <si>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</si>
  <si>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</si>
  <si>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</si>
  <si>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</si>
  <si>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</si>
  <si>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</si>
  <si>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</si>
  <si>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</si>
  <si>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</si>
  <si>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</si>
  <si>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</si>
  <si>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</si>
  <si>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</si>
  <si>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</si>
  <si>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</si>
  <si>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</si>
  <si>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</si>
  <si>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</si>
  <si>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</si>
  <si>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</si>
  <si>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</si>
  <si>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</si>
  <si>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</si>
  <si>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</si>
  <si>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</si>
  <si>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</si>
  <si>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</si>
  <si>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</si>
  <si>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</si>
  <si>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</si>
  <si>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</si>
  <si>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</si>
  <si>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</si>
  <si>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</si>
  <si>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</si>
  <si>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</si>
  <si>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</si>
  <si>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</si>
  <si>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</si>
  <si>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</si>
  <si>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</si>
  <si>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</si>
  <si>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</si>
  <si>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</si>
  <si>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</si>
  <si>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</si>
  <si>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</si>
  <si>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</si>
  <si>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</si>
  <si>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</si>
  <si>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</si>
  <si>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</si>
  <si>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</si>
  <si>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</si>
  <si>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</si>
  <si>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</si>
  <si>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</si>
  <si>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</si>
  <si>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</si>
  <si>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</si>
  <si>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</si>
  <si>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</si>
  <si>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</si>
  <si>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</si>
  <si>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</si>
  <si>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</si>
  <si>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</si>
  <si>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</si>
  <si>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</si>
  <si>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</si>
  <si>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</si>
  <si>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</si>
  <si>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</si>
  <si>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</si>
  <si>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</si>
  <si>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</si>
  <si>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</si>
  <si>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</si>
  <si>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</si>
  <si>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</si>
  <si>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</si>
  <si>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</si>
  <si>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</si>
  <si>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</si>
  <si>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</si>
  <si>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</si>
  <si>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</si>
  <si>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</si>
  <si>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</si>
  <si>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</si>
  <si>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</si>
  <si>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</si>
  <si>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</si>
  <si>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</si>
  <si>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</si>
  <si>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</si>
  <si>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</si>
  <si>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</si>
  <si>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</si>
  <si>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</si>
  <si>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</si>
  <si>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</si>
  <si>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</si>
  <si>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</si>
  <si>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</si>
  <si>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</si>
  <si>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</si>
  <si>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</si>
  <si>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</si>
  <si>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</si>
  <si>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</si>
  <si>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</si>
  <si>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</si>
  <si>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</si>
  <si>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</si>
  <si>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</si>
  <si>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</si>
  <si>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</si>
  <si>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</si>
  <si>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</si>
  <si>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</si>
  <si>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</si>
  <si>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</si>
  <si>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</si>
  <si>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</si>
  <si>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</si>
  <si>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</si>
  <si>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</si>
  <si>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</si>
  <si>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</si>
  <si>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</si>
  <si>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</si>
  <si>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</si>
  <si>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</si>
  <si>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</si>
  <si>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</si>
  <si>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</si>
  <si>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</si>
  <si>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</si>
  <si>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</si>
  <si>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</si>
  <si>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</si>
  <si>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</si>
  <si>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</si>
  <si>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</si>
  <si>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</si>
  <si>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</si>
  <si>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</si>
  <si>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</si>
  <si>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</si>
  <si>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</si>
  <si>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</si>
  <si>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</si>
  <si>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</si>
  <si>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</si>
  <si>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</si>
  <si>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</si>
  <si>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</si>
  <si>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</si>
  <si>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</si>
  <si>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</si>
  <si>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</si>
  <si>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</si>
  <si>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</si>
  <si>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</si>
  <si>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</si>
  <si>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</si>
  <si>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</si>
  <si>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</si>
  <si>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</si>
  <si>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</si>
  <si>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</si>
  <si>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</si>
  <si>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</si>
  <si>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</si>
  <si>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</si>
  <si>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</si>
  <si>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</si>
  <si>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</si>
  <si>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</si>
  <si>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</si>
  <si>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</si>
  <si>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</si>
  <si>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</si>
  <si>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</si>
  <si>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</si>
  <si>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</si>
  <si>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</si>
  <si>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</si>
  <si>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</si>
  <si>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</si>
  <si>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</si>
  <si>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</si>
  <si>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</si>
  <si>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</si>
  <si>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</si>
  <si>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</si>
  <si>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</si>
  <si>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</si>
  <si>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</si>
  <si>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</si>
  <si>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</si>
  <si>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</si>
  <si>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</si>
  <si>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</si>
  <si>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</si>
  <si>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</si>
  <si>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</si>
  <si>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</si>
  <si>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</si>
  <si>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</si>
  <si>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</si>
  <si>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</si>
  <si>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</si>
  <si>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</si>
  <si>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</si>
  <si>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</si>
  <si>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</si>
  <si>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</si>
  <si>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</si>
  <si>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</si>
  <si>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</si>
  <si>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</si>
  <si>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</si>
  <si>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</si>
  <si>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</si>
  <si>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</si>
  <si>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</si>
  <si>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</si>
  <si>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</si>
  <si>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</si>
  <si>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</si>
  <si>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</si>
  <si>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</si>
  <si>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</si>
  <si>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</si>
  <si>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</si>
  <si>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</si>
  <si>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</si>
  <si>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</si>
  <si>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</si>
  <si>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</si>
  <si>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</si>
  <si>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</si>
  <si>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</si>
  <si>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</si>
  <si>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</si>
  <si>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</si>
  <si>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</si>
  <si>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</si>
  <si>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</si>
  <si>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</si>
  <si>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</si>
  <si>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</si>
  <si>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</si>
  <si>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</si>
  <si>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</si>
  <si>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</si>
  <si>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</si>
  <si>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</si>
  <si>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</si>
  <si>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</si>
  <si>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</si>
  <si>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</si>
  <si>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</si>
  <si>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</si>
  <si>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</si>
  <si>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</si>
  <si>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</si>
  <si>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</si>
  <si>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</si>
  <si>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</si>
  <si>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</si>
  <si>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</si>
  <si>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</si>
  <si>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</si>
  <si>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</si>
  <si>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</si>
  <si>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</si>
  <si>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</si>
  <si>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</si>
  <si>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</si>
  <si>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</si>
  <si>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</si>
  <si>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</si>
  <si>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</si>
  <si>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</si>
  <si>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</si>
  <si>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</si>
  <si>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</si>
  <si>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</si>
  <si>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</si>
  <si>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</si>
  <si>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</si>
  <si>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</si>
  <si>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</si>
  <si>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</si>
  <si>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</si>
  <si>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</si>
  <si>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</si>
  <si>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</si>
  <si>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</si>
  <si>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</si>
  <si>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</si>
  <si>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</si>
  <si>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</si>
  <si>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</si>
  <si>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</si>
  <si>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</si>
  <si>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</si>
  <si>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</si>
  <si>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</si>
  <si>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</si>
  <si>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</si>
  <si>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</si>
  <si>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</si>
  <si>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</si>
  <si>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</si>
  <si>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</si>
  <si>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</si>
  <si>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</si>
  <si>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</si>
  <si>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</si>
  <si>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</si>
  <si>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</si>
  <si>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</si>
  <si>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</si>
  <si>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</si>
  <si>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</si>
  <si>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</si>
  <si>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</si>
  <si>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</si>
  <si>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</si>
  <si>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</si>
  <si>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</si>
  <si>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</si>
  <si>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</si>
  <si>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</si>
  <si>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</si>
  <si>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</si>
  <si>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</si>
  <si>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</si>
  <si>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</si>
  <si>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</si>
  <si>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</si>
  <si>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</si>
  <si>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</si>
  <si>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</si>
  <si>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</si>
  <si>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</si>
  <si>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</si>
  <si>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</si>
  <si>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</si>
  <si>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</si>
  <si>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</si>
  <si>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</si>
  <si>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</si>
  <si>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</si>
  <si>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</si>
  <si>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</si>
  <si>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</si>
  <si>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</si>
  <si>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</si>
  <si>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</si>
  <si>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</si>
  <si>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</si>
  <si>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</si>
  <si>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</si>
  <si>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</si>
  <si>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</si>
  <si>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</si>
  <si>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</si>
  <si>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</si>
  <si>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</si>
  <si>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</si>
  <si>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</si>
  <si>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</si>
  <si>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</si>
  <si>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</si>
  <si>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</si>
  <si>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</si>
  <si>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</si>
  <si>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</si>
  <si>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</si>
  <si>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</si>
  <si>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</si>
  <si>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</si>
  <si>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</si>
  <si>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</si>
  <si>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</si>
  <si>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</si>
  <si>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</si>
  <si>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</si>
  <si>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</si>
  <si>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</si>
  <si>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</si>
  <si>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</si>
  <si>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</si>
  <si>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</si>
  <si>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</si>
  <si>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</si>
  <si>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</si>
  <si>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</si>
  <si>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</si>
  <si>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</si>
  <si>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</si>
  <si>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</si>
  <si>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</si>
  <si>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</si>
  <si>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</si>
  <si>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</si>
  <si>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</si>
  <si>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</si>
  <si>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</si>
  <si>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</si>
  <si>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</si>
  <si>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</si>
  <si>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</si>
  <si>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</si>
  <si>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</si>
  <si>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</si>
  <si>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</si>
  <si>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</si>
  <si>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</si>
  <si>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</si>
  <si>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</si>
  <si>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</si>
  <si>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</si>
  <si>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</si>
  <si>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</si>
  <si>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</si>
  <si>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</si>
  <si>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</si>
  <si>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</si>
  <si>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</si>
  <si>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</si>
  <si>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</si>
  <si>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</si>
  <si>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</si>
  <si>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</si>
  <si>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</si>
  <si>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</si>
  <si>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</si>
  <si>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</si>
  <si>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</si>
  <si>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</si>
  <si>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</si>
  <si>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</si>
  <si>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</si>
  <si>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</si>
  <si>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</si>
  <si>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</si>
  <si>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</si>
  <si>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</si>
  <si>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</si>
  <si>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</si>
  <si>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</si>
  <si>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</si>
  <si>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</si>
  <si>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</si>
  <si>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</si>
  <si>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</si>
  <si>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</si>
  <si>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</si>
  <si>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</si>
  <si>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</si>
  <si>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</si>
  <si>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</si>
  <si>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</si>
  <si>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</si>
  <si>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</si>
  <si>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</si>
  <si>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</si>
  <si>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</si>
  <si>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</si>
  <si>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</si>
  <si>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</si>
  <si>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</si>
  <si>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</si>
  <si>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</si>
  <si>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</si>
  <si>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</si>
  <si>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</si>
  <si>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</si>
  <si>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</si>
  <si>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</si>
  <si>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</si>
  <si>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</si>
  <si>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</si>
  <si>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</si>
  <si>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</si>
  <si>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</si>
  <si>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</si>
  <si>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</si>
  <si>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</si>
  <si>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</si>
  <si>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</si>
  <si>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</si>
  <si>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</si>
  <si>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</si>
  <si>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</si>
  <si>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</si>
  <si>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</si>
  <si>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</si>
  <si>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</si>
  <si>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</si>
  <si>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</si>
  <si>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</si>
  <si>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</si>
  <si>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</si>
  <si>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</si>
  <si>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</si>
  <si>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</si>
  <si>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</si>
  <si>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</si>
  <si>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</si>
  <si>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</si>
  <si>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</si>
  <si>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</si>
  <si>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</si>
  <si>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</si>
  <si>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</si>
  <si>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</si>
  <si>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</si>
  <si>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</si>
  <si>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</si>
  <si>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</si>
  <si>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</si>
  <si>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</si>
  <si>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</si>
  <si>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</si>
  <si>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</si>
  <si>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</si>
  <si>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</si>
  <si>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</si>
  <si>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</si>
  <si>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</si>
  <si>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</si>
  <si>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</si>
  <si>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</si>
  <si>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</si>
  <si>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</si>
  <si>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</si>
  <si>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</si>
  <si>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</si>
  <si>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</si>
  <si>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</si>
  <si>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</si>
  <si>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</si>
  <si>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</si>
  <si>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</si>
  <si>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</si>
  <si>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</si>
  <si>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</si>
  <si>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</si>
  <si>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</si>
  <si>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</si>
  <si>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</si>
  <si>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</si>
  <si>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</si>
  <si>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</si>
  <si>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</si>
  <si>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</si>
  <si>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</si>
  <si>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</si>
  <si>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</si>
  <si>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</si>
  <si>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</si>
  <si>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</si>
  <si>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</si>
  <si>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</si>
  <si>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</si>
  <si>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</si>
  <si>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</si>
  <si>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</si>
  <si>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</si>
  <si>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</si>
  <si>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</si>
  <si>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</si>
  <si>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</si>
  <si>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</si>
  <si>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</si>
  <si>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</si>
  <si>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</si>
  <si>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</si>
  <si>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</si>
  <si>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</si>
  <si>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</si>
  <si>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</si>
  <si>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</si>
  <si>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</si>
  <si>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</si>
  <si>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</si>
  <si>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</si>
  <si>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</si>
  <si>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</si>
  <si>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</si>
  <si>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</si>
  <si>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</si>
  <si>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</si>
  <si>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</si>
  <si>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</si>
  <si>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</si>
  <si>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</si>
  <si>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</si>
  <si>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</si>
  <si>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</si>
  <si>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</si>
  <si>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</si>
  <si>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</si>
  <si>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</si>
  <si>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</si>
  <si>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</si>
  <si>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</si>
  <si>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</si>
  <si>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</si>
  <si>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</si>
  <si>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</si>
  <si>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</si>
  <si>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</si>
  <si>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</si>
  <si>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</si>
  <si>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</si>
  <si>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</si>
  <si>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</si>
  <si>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</si>
  <si>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</si>
  <si>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</si>
  <si>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</si>
  <si>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</si>
  <si>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</si>
  <si>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</si>
  <si>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</si>
  <si>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</si>
  <si>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</si>
  <si>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</si>
  <si>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</si>
  <si>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</si>
  <si>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</si>
  <si>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</si>
  <si>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</si>
  <si>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</si>
  <si>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</si>
  <si>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</si>
  <si>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</si>
  <si>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</si>
  <si>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</si>
  <si>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</si>
  <si>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</si>
  <si>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</si>
  <si>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</si>
  <si>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</si>
  <si>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</si>
  <si>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</si>
  <si>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</si>
  <si>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</si>
  <si>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</si>
  <si>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</si>
  <si>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</si>
  <si>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</si>
  <si>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</si>
  <si>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</si>
  <si>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</si>
  <si>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</si>
  <si>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</si>
  <si>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</si>
  <si>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</si>
  <si>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</si>
  <si>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</si>
  <si>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</si>
  <si>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</si>
  <si>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</si>
  <si>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</si>
  <si>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</si>
  <si>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</si>
  <si>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</si>
  <si>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</si>
  <si>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</si>
  <si>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</si>
  <si>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</si>
  <si>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</si>
  <si>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</si>
  <si>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</si>
  <si>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</si>
  <si>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</si>
  <si>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</si>
  <si>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</si>
  <si>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</si>
  <si>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</si>
  <si>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</si>
  <si>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</si>
  <si>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</si>
  <si>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</si>
  <si>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</si>
  <si>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</si>
  <si>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</si>
  <si>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</si>
  <si>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</si>
  <si>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</si>
  <si>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</si>
  <si>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</si>
  <si>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</si>
  <si>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</si>
  <si>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</si>
  <si>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</si>
  <si>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</si>
  <si>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</si>
  <si>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</si>
  <si>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</si>
  <si>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</si>
  <si>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</si>
  <si>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</si>
  <si>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</si>
  <si>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</si>
  <si>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</si>
  <si>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</si>
  <si>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</si>
  <si>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</si>
  <si>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</si>
  <si>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</si>
  <si>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</si>
  <si>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</si>
  <si>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</si>
  <si>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</si>
  <si>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</si>
  <si>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</si>
  <si>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</si>
  <si>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</si>
  <si>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</si>
  <si>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</si>
  <si>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</si>
  <si>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</si>
  <si>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</si>
  <si>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</si>
  <si>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</si>
  <si>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</si>
  <si>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</si>
  <si>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</si>
  <si>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</si>
  <si>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</si>
  <si>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</si>
  <si>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</si>
  <si>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</si>
  <si>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</si>
  <si>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</si>
  <si>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</si>
  <si>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</si>
  <si>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</si>
  <si>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</si>
  <si>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</si>
  <si>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</si>
  <si>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</si>
  <si>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</si>
  <si>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</si>
  <si>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</si>
  <si>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</si>
  <si>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</si>
  <si>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</si>
  <si>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</si>
  <si>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</si>
  <si>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</si>
  <si>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</si>
  <si>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</si>
  <si>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</si>
  <si>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</si>
  <si>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</si>
  <si>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</si>
  <si>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</si>
  <si>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</si>
  <si>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</si>
  <si>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</si>
  <si>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</si>
  <si>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</si>
  <si>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</si>
  <si>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</si>
  <si>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</si>
  <si>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</si>
  <si>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</si>
  <si>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</si>
  <si>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</si>
  <si>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</si>
  <si>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</si>
  <si>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</si>
  <si>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</si>
  <si>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</si>
  <si>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</si>
  <si>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</si>
  <si>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</si>
  <si>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</si>
  <si>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</si>
  <si>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</si>
  <si>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</si>
  <si>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</si>
  <si>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</si>
  <si>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</si>
  <si>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</si>
  <si>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</si>
  <si>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</si>
  <si>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</si>
  <si>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</si>
  <si>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</si>
  <si>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</si>
  <si>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</si>
  <si>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</si>
  <si>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</si>
  <si>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</si>
  <si>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</si>
  <si>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</si>
  <si>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</si>
  <si>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</si>
  <si>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</si>
  <si>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</si>
  <si>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</si>
  <si>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</si>
  <si>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</si>
  <si>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</si>
  <si>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</si>
  <si>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</si>
  <si>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</si>
  <si>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</si>
  <si>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</si>
  <si>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</si>
  <si>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</si>
  <si>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</si>
  <si>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</si>
  <si>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</si>
  <si>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</si>
  <si>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</si>
  <si>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</si>
  <si>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</si>
  <si>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</si>
  <si>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</si>
  <si>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</si>
  <si>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</si>
  <si>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</si>
  <si>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</si>
  <si>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</si>
  <si>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</si>
  <si>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</si>
  <si>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</si>
  <si>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</si>
  <si>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</si>
  <si>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</si>
  <si>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</si>
  <si>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</si>
  <si>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</si>
  <si>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</si>
  <si>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</si>
  <si>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</si>
  <si>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</si>
  <si>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</si>
  <si>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</si>
  <si>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</si>
  <si>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</si>
  <si>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</si>
  <si>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</si>
  <si>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</si>
  <si>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</si>
  <si>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</si>
  <si>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</si>
  <si>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</si>
  <si>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</si>
  <si>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</si>
  <si>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</si>
  <si>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</si>
  <si>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</si>
  <si>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</si>
  <si>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</si>
  <si>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</si>
  <si>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</si>
  <si>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</si>
  <si>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</si>
  <si>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</si>
  <si>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</si>
  <si>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</si>
  <si>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</si>
  <si>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</si>
  <si>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</si>
  <si>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</si>
  <si>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</si>
  <si>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</si>
  <si>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</si>
  <si>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</si>
  <si>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</si>
  <si>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</si>
  <si>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</si>
  <si>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</si>
  <si>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</si>
  <si>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</si>
  <si>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</si>
  <si>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</si>
  <si>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</si>
  <si>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</si>
  <si>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</si>
  <si>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</si>
  <si>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</si>
  <si>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</si>
  <si>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</si>
  <si>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</si>
  <si>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</si>
  <si>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</si>
  <si>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</si>
  <si>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</si>
  <si>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</si>
  <si>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</si>
  <si>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</si>
  <si>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</si>
  <si>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</si>
  <si>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</si>
  <si>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</si>
  <si>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</si>
  <si>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</si>
  <si>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</si>
  <si>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</si>
  <si>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</si>
  <si>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</si>
  <si>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</si>
  <si>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</si>
  <si>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</si>
  <si>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</si>
  <si>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</si>
  <si>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</si>
  <si>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</si>
  <si>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</si>
  <si>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</si>
  <si>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</si>
  <si>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</si>
  <si>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</si>
  <si>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</si>
  <si>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</si>
  <si>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</si>
  <si>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</si>
  <si>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</si>
  <si>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</si>
  <si>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</si>
  <si>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</si>
  <si>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</si>
  <si>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</si>
  <si>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</si>
  <si>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</si>
  <si>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</si>
  <si>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</si>
  <si>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</si>
  <si>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</si>
  <si>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</si>
  <si>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</si>
  <si>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</si>
  <si>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</si>
  <si>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</si>
  <si>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</si>
  <si>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</si>
  <si>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</si>
  <si>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</si>
  <si>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</si>
  <si>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</si>
  <si>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</si>
  <si>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</si>
  <si>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</si>
  <si>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</si>
  <si>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</si>
  <si>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</si>
  <si>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</si>
  <si>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</si>
  <si>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</si>
  <si>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</si>
  <si>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</si>
  <si>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</si>
  <si>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</si>
  <si>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</si>
  <si>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</si>
  <si>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</si>
  <si>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</si>
  <si>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</si>
  <si>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</si>
  <si>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</si>
  <si>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</si>
  <si>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</si>
  <si>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</si>
  <si>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</si>
  <si>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</si>
  <si>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</si>
  <si>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</si>
  <si>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</si>
  <si>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</si>
  <si>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</si>
  <si>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</si>
  <si>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</si>
  <si>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</si>
  <si>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</si>
  <si>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</si>
  <si>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</si>
  <si>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</si>
  <si>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</si>
  <si>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</si>
  <si>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</si>
  <si>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</si>
  <si>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</si>
  <si>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</si>
  <si>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</si>
  <si>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</si>
  <si>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</si>
  <si>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</si>
  <si>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</si>
  <si>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</si>
  <si>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</si>
  <si>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</si>
  <si>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</si>
  <si>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</si>
  <si>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</si>
  <si>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</si>
  <si>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</si>
  <si>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</si>
  <si>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</si>
  <si>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</si>
  <si>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</si>
  <si>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</si>
  <si>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</si>
  <si>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</si>
  <si>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</si>
  <si>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</si>
  <si>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</si>
  <si>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</si>
  <si>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</si>
  <si>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</si>
  <si>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</si>
  <si>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</si>
  <si>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</si>
  <si>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</si>
  <si>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</si>
  <si>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</si>
  <si>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</si>
  <si>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</si>
  <si>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</si>
  <si>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</si>
  <si>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</si>
  <si>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</si>
  <si>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</si>
  <si>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</si>
  <si>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</si>
  <si>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</si>
  <si>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</si>
  <si>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</si>
  <si>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</si>
  <si>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</si>
  <si>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</si>
  <si>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</si>
  <si>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</si>
  <si>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</si>
  <si>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</si>
  <si>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</si>
  <si>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</si>
  <si>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</si>
  <si>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</si>
  <si>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</si>
  <si>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</si>
  <si>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</si>
  <si>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</si>
  <si>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</si>
  <si>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</si>
  <si>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</si>
  <si>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</si>
  <si>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</si>
  <si>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</si>
  <si>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</si>
  <si>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</si>
  <si>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</si>
  <si>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</si>
  <si>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</si>
  <si>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</si>
  <si>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</si>
  <si>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</si>
  <si>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</si>
  <si>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</si>
  <si>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</si>
  <si>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</si>
  <si>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</si>
  <si>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</si>
  <si>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</si>
  <si>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</si>
  <si>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</si>
  <si>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</si>
  <si>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</si>
  <si>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</si>
  <si>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</si>
  <si>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</si>
  <si>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</si>
  <si>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</si>
  <si>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</si>
  <si>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</si>
  <si>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</si>
  <si>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</si>
  <si>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</si>
  <si>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</si>
  <si>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</si>
  <si>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</si>
  <si>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</si>
  <si>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</si>
  <si>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</si>
  <si>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</si>
  <si>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</si>
  <si>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</si>
  <si>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</si>
  <si>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</si>
  <si>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</si>
  <si>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</si>
  <si>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</si>
  <si>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</si>
  <si>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</si>
  <si>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</si>
  <si>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</si>
  <si>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</si>
  <si>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</si>
  <si>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</si>
  <si>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</si>
  <si>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</si>
  <si>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</si>
  <si>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</si>
  <si>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</si>
  <si>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</si>
  <si>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</si>
  <si>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</si>
  <si>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</si>
  <si>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</si>
  <si>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</si>
  <si>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</si>
  <si>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</si>
  <si>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</si>
  <si>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</si>
  <si>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</si>
  <si>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</si>
  <si>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</si>
  <si>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</si>
  <si>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</si>
  <si>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</si>
  <si>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</si>
  <si>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</si>
  <si>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</si>
  <si>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</si>
  <si>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</si>
  <si>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</si>
  <si>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</si>
  <si>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</si>
  <si>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</si>
  <si>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</si>
  <si>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</si>
  <si>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</si>
  <si>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</si>
  <si>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</si>
  <si>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</si>
  <si>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</si>
  <si>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</si>
  <si>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</si>
  <si>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</si>
  <si>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</si>
  <si>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</si>
  <si>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</si>
  <si>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</si>
  <si>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</si>
  <si>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</si>
  <si>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</si>
  <si>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</si>
  <si>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</si>
  <si>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</si>
  <si>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</si>
  <si>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</si>
  <si>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</si>
  <si>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</si>
  <si>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</si>
  <si>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</si>
  <si>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</si>
  <si>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</si>
  <si>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</si>
  <si>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</si>
  <si>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</si>
  <si>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</si>
  <si>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</si>
  <si>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</si>
  <si>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</si>
  <si>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</si>
  <si>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</si>
  <si>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</si>
  <si>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</si>
  <si>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</si>
  <si>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</si>
  <si>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</si>
  <si>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</si>
  <si>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</si>
  <si>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</si>
  <si>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</si>
  <si>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</si>
  <si>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</si>
  <si>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</si>
  <si>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</si>
  <si>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</si>
  <si>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</si>
  <si>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</si>
  <si>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</si>
  <si>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</si>
  <si>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</si>
  <si>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</si>
  <si>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</si>
  <si>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</si>
  <si>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</si>
  <si>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</si>
  <si>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</si>
  <si>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</si>
  <si>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</si>
  <si>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</si>
  <si>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</si>
  <si>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</si>
  <si>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</si>
  <si>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</si>
  <si>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</si>
  <si>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</si>
  <si>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</si>
  <si>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</si>
  <si>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</si>
  <si>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</si>
  <si>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</si>
  <si>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</si>
  <si>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</si>
  <si>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</si>
  <si>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</si>
  <si>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</si>
  <si>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</si>
  <si>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</si>
  <si>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</si>
  <si>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</si>
  <si>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</si>
  <si>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</si>
  <si>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</si>
  <si>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</si>
  <si>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</si>
  <si>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</si>
  <si>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</si>
  <si>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</si>
  <si>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</si>
  <si>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</si>
  <si>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</si>
  <si>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</si>
  <si>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</si>
  <si>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</si>
  <si>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</si>
  <si>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</si>
  <si>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</si>
  <si>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</si>
  <si>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</si>
  <si>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</si>
  <si>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</si>
  <si>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</si>
  <si>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</si>
  <si>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</si>
  <si>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</si>
  <si>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</si>
  <si>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</si>
  <si>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</si>
  <si>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</si>
  <si>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</si>
  <si>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</si>
  <si>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</si>
  <si>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</si>
  <si>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</si>
  <si>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</si>
  <si>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</si>
  <si>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</si>
  <si>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</si>
  <si>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</si>
  <si>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</si>
  <si>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</si>
  <si>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</si>
  <si>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</si>
  <si>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</si>
  <si>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</si>
  <si>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</si>
  <si>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</si>
  <si>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</si>
  <si>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</si>
  <si>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</si>
  <si>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</si>
  <si>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</si>
  <si>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</si>
  <si>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</si>
  <si>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</si>
  <si>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</si>
  <si>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</si>
  <si>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</si>
  <si>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</si>
  <si>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</si>
  <si>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</si>
  <si>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</si>
  <si>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</si>
  <si>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</si>
  <si>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</si>
  <si>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</si>
  <si>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</si>
  <si>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</si>
  <si>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</si>
  <si>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</si>
  <si>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</si>
  <si>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</si>
  <si>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</si>
  <si>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</si>
  <si>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</si>
  <si>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</si>
  <si>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</si>
  <si>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</si>
  <si>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</si>
  <si>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</si>
  <si>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</si>
  <si>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</si>
  <si>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</si>
  <si>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</si>
  <si>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</si>
  <si>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</si>
  <si>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</si>
  <si>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</si>
  <si>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</si>
  <si>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</si>
  <si>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</si>
  <si>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</si>
  <si>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</si>
  <si>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</si>
  <si>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</si>
  <si>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</si>
  <si>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</si>
  <si>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</si>
  <si>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</si>
  <si>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</si>
  <si>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</si>
  <si>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</si>
  <si>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</si>
  <si>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</si>
  <si>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</si>
  <si>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</si>
  <si>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</si>
  <si>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</si>
  <si>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</si>
  <si>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</si>
  <si>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</si>
  <si>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</si>
  <si>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</si>
  <si>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</si>
  <si>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</si>
  <si>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</si>
  <si>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</si>
  <si>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</si>
  <si>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</si>
  <si>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</si>
  <si>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</si>
  <si>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</si>
  <si>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</si>
  <si>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</si>
  <si>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</si>
  <si>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</si>
  <si>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</si>
  <si>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</si>
  <si>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</si>
  <si>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</si>
  <si>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</si>
  <si>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</si>
  <si>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</si>
  <si>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</si>
  <si>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</si>
  <si>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</si>
  <si>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</si>
  <si>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</si>
  <si>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</si>
  <si>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</si>
  <si>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</si>
  <si>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</si>
  <si>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</si>
  <si>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</si>
  <si>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</si>
  <si>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</si>
  <si>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</si>
  <si>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</si>
  <si>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</si>
  <si>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</si>
  <si>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</si>
  <si>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</si>
  <si>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</si>
  <si>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</si>
  <si>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</si>
  <si>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</si>
  <si>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</si>
  <si>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</si>
  <si>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</si>
  <si>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</si>
  <si>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</si>
  <si>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</si>
  <si>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</si>
  <si>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</si>
  <si>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</si>
  <si>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</si>
  <si>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</si>
  <si>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</si>
  <si>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</si>
  <si>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</si>
  <si>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</si>
  <si>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</si>
  <si>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</si>
  <si>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</si>
  <si>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</si>
  <si>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</si>
  <si>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</si>
  <si>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</si>
  <si>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</si>
  <si>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</si>
  <si>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</si>
  <si>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</si>
  <si>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</si>
  <si>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</si>
  <si>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</si>
  <si>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</si>
  <si>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</si>
  <si>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</si>
  <si>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</si>
  <si>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</si>
  <si>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</si>
  <si>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</si>
  <si>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</si>
  <si>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</si>
  <si>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</si>
  <si>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</si>
  <si>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</si>
  <si>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</si>
  <si>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</si>
  <si>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</si>
  <si>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</si>
  <si>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</si>
  <si>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</si>
  <si>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</si>
  <si>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</si>
  <si>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</si>
  <si>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</si>
  <si>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</si>
  <si>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</si>
  <si>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</si>
  <si>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</si>
  <si>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</si>
  <si>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</si>
  <si>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</si>
  <si>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</si>
  <si>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</si>
  <si>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</si>
  <si>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</si>
  <si>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</si>
  <si>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</si>
  <si>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</si>
  <si>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</si>
  <si>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</si>
  <si>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</si>
  <si>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</si>
  <si>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</si>
  <si>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</si>
  <si>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</si>
  <si>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</si>
  <si>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</si>
  <si>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</si>
  <si>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</si>
  <si>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</si>
  <si>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</si>
  <si>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</si>
  <si>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</si>
  <si>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</si>
  <si>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</si>
  <si>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</si>
  <si>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</si>
  <si>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</si>
  <si>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</si>
  <si>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</si>
  <si>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</si>
  <si>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</si>
  <si>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</si>
  <si>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</si>
  <si>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</si>
  <si>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</si>
  <si>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</si>
  <si>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</si>
  <si>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</si>
  <si>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</si>
  <si>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</si>
  <si>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</si>
  <si>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</si>
  <si>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</si>
  <si>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</si>
  <si>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</si>
  <si>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</si>
  <si>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</si>
  <si>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</si>
  <si>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</si>
  <si>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</si>
  <si>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</si>
  <si>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</si>
  <si>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</si>
  <si>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</si>
  <si>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</si>
  <si>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</si>
  <si>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</si>
  <si>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</si>
  <si>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</si>
  <si>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</si>
  <si>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</si>
  <si>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</si>
  <si>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</si>
  <si>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</si>
  <si>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</si>
  <si>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</si>
  <si>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</si>
  <si>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</si>
  <si>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</si>
  <si>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</si>
  <si>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</si>
  <si>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</si>
  <si>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</si>
  <si>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</si>
  <si>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</si>
  <si>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</si>
  <si>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</si>
  <si>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</si>
  <si>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</si>
  <si>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</si>
  <si>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</si>
  <si>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</si>
  <si>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</si>
  <si>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</si>
  <si>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</si>
  <si>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</si>
  <si>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</si>
  <si>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</si>
  <si>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</si>
  <si>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</si>
  <si>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</si>
  <si>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</si>
  <si>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</si>
  <si>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</si>
  <si>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</si>
  <si>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</si>
  <si>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</si>
  <si>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</si>
  <si>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</si>
  <si>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</si>
  <si>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</si>
  <si>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</si>
  <si>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</si>
  <si>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</si>
  <si>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</si>
  <si>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</si>
  <si>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</si>
  <si>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</si>
  <si>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</si>
  <si>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</si>
  <si>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</si>
  <si>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</si>
  <si>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</si>
  <si>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</si>
  <si>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</si>
  <si>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</si>
  <si>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</si>
  <si>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</si>
  <si>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</si>
  <si>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</si>
  <si>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</si>
  <si>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</si>
  <si>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</si>
  <si>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</si>
  <si>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</si>
  <si>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</si>
  <si>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</si>
  <si>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</si>
  <si>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</si>
  <si>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</si>
  <si>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</si>
  <si>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</si>
  <si>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</si>
  <si>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</si>
  <si>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</si>
  <si>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</si>
  <si>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</si>
  <si>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</si>
  <si>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</si>
  <si>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</si>
  <si>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</si>
  <si>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</si>
  <si>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</si>
  <si>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</si>
  <si>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</si>
  <si>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</si>
  <si>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</si>
  <si>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</si>
  <si>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</si>
  <si>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</si>
  <si>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</si>
  <si>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</si>
  <si>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</si>
  <si>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</si>
  <si>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</si>
  <si>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</si>
  <si>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</si>
  <si>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</si>
  <si>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</si>
  <si>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</si>
  <si>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</si>
  <si>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</si>
  <si>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</si>
  <si>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</si>
  <si>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</si>
  <si>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</si>
  <si>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</si>
  <si>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</si>
  <si>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</si>
  <si>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</si>
  <si>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</si>
  <si>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</si>
  <si>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</si>
  <si>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</si>
  <si>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</si>
  <si>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</si>
  <si>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</si>
  <si>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</si>
  <si>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</si>
  <si>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</si>
  <si>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</si>
  <si>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</si>
  <si>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</si>
  <si>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</si>
  <si>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</si>
  <si>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</si>
  <si>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</si>
  <si>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</si>
  <si>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</si>
  <si>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</si>
  <si>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</si>
  <si>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</si>
  <si>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</si>
  <si>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</si>
  <si>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</si>
  <si>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</si>
  <si>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</si>
  <si>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</si>
  <si>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</si>
  <si>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</si>
  <si>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</si>
  <si>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</si>
  <si>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</si>
  <si>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</si>
  <si>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</si>
  <si>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</si>
  <si>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</si>
  <si>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</si>
  <si>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</si>
  <si>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</si>
  <si>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</si>
  <si>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</si>
  <si>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</si>
  <si>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</si>
  <si>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</si>
  <si>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</si>
  <si>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</si>
  <si>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</si>
  <si>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</si>
  <si>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</si>
  <si>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</si>
  <si>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</si>
  <si>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</si>
  <si>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</si>
  <si>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</si>
  <si>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</si>
  <si>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</si>
  <si>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</si>
  <si>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</si>
  <si>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</si>
  <si>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</si>
  <si>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</si>
  <si>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</si>
  <si>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</si>
  <si>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</si>
  <si>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</si>
  <si>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</si>
  <si>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</si>
  <si>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</si>
  <si>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</si>
  <si>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</si>
  <si>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</si>
  <si>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</si>
  <si>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</si>
  <si>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</si>
  <si>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</si>
  <si>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</si>
  <si>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</si>
  <si>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</si>
  <si>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</si>
  <si>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</si>
  <si>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</si>
  <si>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</si>
  <si>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</si>
  <si>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</si>
  <si>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</si>
  <si>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</si>
  <si>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</si>
  <si>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</si>
  <si>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</si>
  <si>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</si>
  <si>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</si>
  <si>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</si>
  <si>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</si>
  <si>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</si>
  <si>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</si>
  <si>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</si>
  <si>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</si>
  <si>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</si>
  <si>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</si>
  <si>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</si>
  <si>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</si>
  <si>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</si>
  <si>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</si>
  <si>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</si>
  <si>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</si>
  <si>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</si>
  <si>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</si>
  <si>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</si>
  <si>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</si>
  <si>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</si>
  <si>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</si>
  <si>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</si>
  <si>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</si>
  <si>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</si>
  <si>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</si>
  <si>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</si>
  <si>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</si>
  <si>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</si>
  <si>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</si>
  <si>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</si>
  <si>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</si>
  <si>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</si>
  <si>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</si>
  <si>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</si>
  <si>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</si>
  <si>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</si>
  <si>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</si>
  <si>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</si>
  <si>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</si>
  <si>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</si>
  <si>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</si>
  <si>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</si>
  <si>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</si>
  <si>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</si>
  <si>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</si>
  <si>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</si>
  <si>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</si>
  <si>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</si>
  <si>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</si>
  <si>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</si>
  <si>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</si>
  <si>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</si>
  <si>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</si>
  <si>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</si>
  <si>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</si>
  <si>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</si>
  <si>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</si>
  <si>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</si>
  <si>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</si>
  <si>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</si>
  <si>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</si>
  <si>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</si>
  <si>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</si>
  <si>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</si>
  <si>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</si>
  <si>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</si>
  <si>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</si>
  <si>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</si>
  <si>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</si>
  <si>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</si>
  <si>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</si>
  <si>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</si>
  <si>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</si>
  <si>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</si>
  <si>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</si>
  <si>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</si>
  <si>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</si>
  <si>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</si>
  <si>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</si>
  <si>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</si>
  <si>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</si>
  <si>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</si>
  <si>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</si>
  <si>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</si>
  <si>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</si>
  <si>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</si>
  <si>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</si>
  <si>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</si>
  <si>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</si>
  <si>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</si>
  <si>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</si>
  <si>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</si>
  <si>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</si>
  <si>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</si>
  <si>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</si>
  <si>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</si>
  <si>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</si>
  <si>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</si>
  <si>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</si>
  <si>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</si>
  <si>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</si>
  <si>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</si>
  <si>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</si>
  <si>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</si>
  <si>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</si>
  <si>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</si>
  <si>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</si>
  <si>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</si>
  <si>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</si>
  <si>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</si>
  <si>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</si>
  <si>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</si>
  <si>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</si>
  <si>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</si>
  <si>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</si>
  <si>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</si>
  <si>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</si>
  <si>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</si>
  <si>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</si>
  <si>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</si>
  <si>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</si>
  <si>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</si>
  <si>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</si>
  <si>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</si>
  <si>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</si>
  <si>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</si>
  <si>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</si>
  <si>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</si>
  <si>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</si>
  <si>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</si>
  <si>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</si>
  <si>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</si>
  <si>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</si>
  <si>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</si>
  <si>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</si>
  <si>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</si>
  <si>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</si>
  <si>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</si>
  <si>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</si>
  <si>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</si>
  <si>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</si>
  <si>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</si>
  <si>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</si>
  <si>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</si>
  <si>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</si>
  <si>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</si>
  <si>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</si>
  <si>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</si>
  <si>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</si>
  <si>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</si>
  <si>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</si>
  <si>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</si>
  <si>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</si>
  <si>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</si>
  <si>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</si>
  <si>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</si>
  <si>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</si>
  <si>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</si>
  <si>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</si>
  <si>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</si>
  <si>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</si>
  <si>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</si>
  <si>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</si>
  <si>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</si>
  <si>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</si>
  <si>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</si>
  <si>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</si>
  <si>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</si>
  <si>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</si>
  <si>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</si>
  <si>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</si>
  <si>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</si>
  <si>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</si>
  <si>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</si>
  <si>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</si>
  <si>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</si>
  <si>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</si>
  <si>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</si>
  <si>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</si>
  <si>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</si>
  <si>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</si>
  <si>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</si>
  <si>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</si>
  <si>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</si>
  <si>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</si>
  <si>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</si>
  <si>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</si>
  <si>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</si>
  <si>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</si>
  <si>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</si>
  <si>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</si>
  <si>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</si>
  <si>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</si>
  <si>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</si>
  <si>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</si>
  <si>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</si>
  <si>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</si>
  <si>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</si>
  <si>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</si>
  <si>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</si>
  <si>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</si>
  <si>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</si>
  <si>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</si>
  <si>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</si>
  <si>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</si>
  <si>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</si>
  <si>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</si>
  <si>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</si>
  <si>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</si>
  <si>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</si>
  <si>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</si>
  <si>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</si>
  <si>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</si>
  <si>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</si>
  <si>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</si>
  <si>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</si>
  <si>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</si>
  <si>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</si>
  <si>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</si>
  <si>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</si>
  <si>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</si>
  <si>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</si>
  <si>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</si>
  <si>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</si>
  <si>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</si>
  <si>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</si>
  <si>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</si>
  <si>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</si>
  <si>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</si>
  <si>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</si>
  <si>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</si>
  <si>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</si>
  <si>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</si>
  <si>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</si>
  <si>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</si>
  <si>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</si>
  <si>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</si>
  <si>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</si>
  <si>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</si>
  <si>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</si>
  <si>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</si>
  <si>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</si>
  <si>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</si>
  <si>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</si>
  <si>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</si>
  <si>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</si>
  <si>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</si>
  <si>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</si>
  <si>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</si>
  <si>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</si>
  <si>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</si>
  <si>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</si>
  <si>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</si>
  <si>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</si>
  <si>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</si>
  <si>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</si>
  <si>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</si>
  <si>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</si>
  <si>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</si>
  <si>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</si>
  <si>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</si>
  <si>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</si>
  <si>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</si>
  <si>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</si>
  <si>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</si>
  <si>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</si>
  <si>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</si>
  <si>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</si>
  <si>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</si>
  <si>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</si>
  <si>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</si>
  <si>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</si>
  <si>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</si>
  <si>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</si>
  <si>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</si>
  <si>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</si>
  <si>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</si>
  <si>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</si>
  <si>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</si>
  <si>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</si>
  <si>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</si>
  <si>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</si>
  <si>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</si>
  <si>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</si>
  <si>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</si>
  <si>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</si>
  <si>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</si>
  <si>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</si>
  <si>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</si>
  <si>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</si>
  <si>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</si>
  <si>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</si>
  <si>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</si>
  <si>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</si>
  <si>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</si>
  <si>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</si>
  <si>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</si>
  <si>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</si>
  <si>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</si>
  <si>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</si>
  <si>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</si>
  <si>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</si>
  <si>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</si>
  <si>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</si>
  <si>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</si>
  <si>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</si>
  <si>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</si>
  <si>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</si>
  <si>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</si>
  <si>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</si>
  <si>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</si>
  <si>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</si>
  <si>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</si>
  <si>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</si>
  <si>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</si>
  <si>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</si>
  <si>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</si>
  <si>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</si>
  <si>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</si>
  <si>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</si>
  <si>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</si>
  <si>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</si>
  <si>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</si>
  <si>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</si>
  <si>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</si>
  <si>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</si>
  <si>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</si>
  <si>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</si>
  <si>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</si>
  <si>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</si>
  <si>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</si>
  <si>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</si>
  <si>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</si>
  <si>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</si>
  <si>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</si>
  <si>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</si>
  <si>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</si>
  <si>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</si>
  <si>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</si>
  <si>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</si>
  <si>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</si>
  <si>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</si>
  <si>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</si>
  <si>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</si>
  <si>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</si>
  <si>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</si>
  <si>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</si>
  <si>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</si>
  <si>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</si>
  <si>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</si>
  <si>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</si>
  <si>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</si>
  <si>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</si>
  <si>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</si>
  <si>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</si>
  <si>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</si>
  <si>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</si>
  <si>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</si>
  <si>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</si>
  <si>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</si>
  <si>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</si>
  <si>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</si>
  <si>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</si>
  <si>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</si>
  <si>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</si>
  <si>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</si>
  <si>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</si>
  <si>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</si>
  <si>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</si>
  <si>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</si>
  <si>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</si>
  <si>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</si>
  <si>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</si>
  <si>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</si>
  <si>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</si>
  <si>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</si>
  <si>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</si>
  <si>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</si>
  <si>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</si>
  <si>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</si>
  <si>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</si>
  <si>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</si>
  <si>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</si>
  <si>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</si>
  <si>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</si>
  <si>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</si>
  <si>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</si>
  <si>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</si>
  <si>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</si>
  <si>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</si>
  <si>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</si>
  <si>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</si>
  <si>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</si>
  <si>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</si>
  <si>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</si>
  <si>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</si>
  <si>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</si>
  <si>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</si>
  <si>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</si>
  <si>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</si>
  <si>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</si>
  <si>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</si>
  <si>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</si>
  <si>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</si>
  <si>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</si>
  <si>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</si>
  <si>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</si>
  <si>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</si>
  <si>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</si>
  <si>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</si>
  <si>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</si>
  <si>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</si>
  <si>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</si>
  <si>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</si>
  <si>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</si>
  <si>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</si>
  <si>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</si>
  <si>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</si>
  <si>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</si>
  <si>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</si>
  <si>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</si>
  <si>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</si>
  <si>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</si>
  <si>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</si>
  <si>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</si>
  <si>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</si>
  <si>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</si>
  <si>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</si>
  <si>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</si>
  <si>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</si>
  <si>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</si>
  <si>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</si>
  <si>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</si>
  <si>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</si>
  <si>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</si>
  <si>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</si>
  <si>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</si>
  <si>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</si>
  <si>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</si>
  <si>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</si>
  <si>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</si>
  <si>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</si>
  <si>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</si>
  <si>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</si>
  <si>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</si>
  <si>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</si>
  <si>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</si>
  <si>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</si>
  <si>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</si>
  <si>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</si>
  <si>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</si>
  <si>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</si>
  <si>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</si>
  <si>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</si>
  <si>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</si>
  <si>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</si>
  <si>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</si>
  <si>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</si>
  <si>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</si>
  <si>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</si>
  <si>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</si>
  <si>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</si>
  <si>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</si>
  <si>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</si>
  <si>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</si>
  <si>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</si>
  <si>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</si>
  <si>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</si>
  <si>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</si>
  <si>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</si>
  <si>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</si>
  <si>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</si>
  <si>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</si>
  <si>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</si>
  <si>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</si>
  <si>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</si>
  <si>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</si>
  <si>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</si>
  <si>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</si>
  <si>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</si>
  <si>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</si>
  <si>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</si>
  <si>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</si>
  <si>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</si>
  <si>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</si>
  <si>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</si>
  <si>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</si>
  <si>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</si>
  <si>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</si>
  <si>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</si>
  <si>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</si>
  <si>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</si>
  <si>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</si>
  <si>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</si>
  <si>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</si>
  <si>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</si>
  <si>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</si>
  <si>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</si>
  <si>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</si>
  <si>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</si>
  <si>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</si>
  <si>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</si>
  <si>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</si>
  <si>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</si>
  <si>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</si>
  <si>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</si>
  <si>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</si>
  <si>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</si>
  <si>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</si>
  <si>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</si>
  <si>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</si>
  <si>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</si>
  <si>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</si>
  <si>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</si>
  <si>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</si>
  <si>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</si>
  <si>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</si>
  <si>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</si>
  <si>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</si>
  <si>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</si>
  <si>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</si>
  <si>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</si>
  <si>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</si>
  <si>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</si>
  <si>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</si>
  <si>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</si>
  <si>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</si>
  <si>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</si>
  <si>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</si>
  <si>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</si>
  <si>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</si>
  <si>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</si>
  <si>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</si>
  <si>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</si>
  <si>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</si>
  <si>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</si>
  <si>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</si>
  <si>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</si>
  <si>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</si>
  <si>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</si>
  <si>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</si>
  <si>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</si>
  <si>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</si>
  <si>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</si>
  <si>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</si>
  <si>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</si>
  <si>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</si>
  <si>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</si>
  <si>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</si>
  <si>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</si>
  <si>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</si>
  <si>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</si>
  <si>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</si>
  <si>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</si>
  <si>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</si>
  <si>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</si>
  <si>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</si>
  <si>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</si>
  <si>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</si>
  <si>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</si>
  <si>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</si>
  <si>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</si>
  <si>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</si>
  <si>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</si>
  <si>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</si>
  <si>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</si>
  <si>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</si>
  <si>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</si>
  <si>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</si>
  <si>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</si>
  <si>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</si>
  <si>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</si>
  <si>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</si>
  <si>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</si>
  <si>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</si>
  <si>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</si>
  <si>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</si>
  <si>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</si>
  <si>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</si>
  <si>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</si>
  <si>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</si>
  <si>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</si>
  <si>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</si>
  <si>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</si>
  <si>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</si>
  <si>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</si>
  <si>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</si>
  <si>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</si>
  <si>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</si>
  <si>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</si>
  <si>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</si>
  <si>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</si>
  <si>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</si>
  <si>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</si>
  <si>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</si>
  <si>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</si>
  <si>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</si>
  <si>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</si>
  <si>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</si>
  <si>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</si>
  <si>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</si>
  <si>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</si>
  <si>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</si>
  <si>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</si>
  <si>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</si>
  <si>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</si>
  <si>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</si>
  <si>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</si>
  <si>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</si>
  <si>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</si>
  <si>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</si>
  <si>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</si>
  <si>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</si>
  <si>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</si>
  <si>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</si>
  <si>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</si>
  <si>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</si>
  <si>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</si>
  <si>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</si>
  <si>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</si>
  <si>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</si>
  <si>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</si>
  <si>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</si>
  <si>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</si>
  <si>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</si>
  <si>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</si>
  <si>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</si>
  <si>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</si>
  <si>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</si>
  <si>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</si>
  <si>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</si>
  <si>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</si>
  <si>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</si>
  <si>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</si>
  <si>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</si>
  <si>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</si>
  <si>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</si>
  <si>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</si>
  <si>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</si>
  <si>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</si>
  <si>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</si>
  <si>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</si>
  <si>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</si>
  <si>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</si>
  <si>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</si>
  <si>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</si>
  <si>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</si>
  <si>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</si>
  <si>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</si>
  <si>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</si>
  <si>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</si>
  <si>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</si>
  <si>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</si>
  <si>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</si>
  <si>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</si>
  <si>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</si>
  <si>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</si>
  <si>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</si>
  <si>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</si>
  <si>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</si>
  <si>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</si>
  <si>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</si>
  <si>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</si>
  <si>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</si>
  <si>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</si>
  <si>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</si>
  <si>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</si>
  <si>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</si>
  <si>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</si>
  <si>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</si>
  <si>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</si>
  <si>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</si>
  <si>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</si>
  <si>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</si>
  <si>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</si>
  <si>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</si>
  <si>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</si>
  <si>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</si>
  <si>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</si>
  <si>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</si>
  <si>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</si>
  <si>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</si>
  <si>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</si>
  <si>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</si>
  <si>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</si>
  <si>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</si>
  <si>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</si>
  <si>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</si>
  <si>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</si>
  <si>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</si>
  <si>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</si>
  <si>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</si>
  <si>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</si>
  <si>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</si>
  <si>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</si>
  <si>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</si>
  <si>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</si>
  <si>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</si>
  <si>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</si>
  <si>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</si>
  <si>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</si>
  <si>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</si>
  <si>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</si>
  <si>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</si>
  <si>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</si>
  <si>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</si>
  <si>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</si>
  <si>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</si>
  <si>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</si>
  <si>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</si>
  <si>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</si>
  <si>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</si>
  <si>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</si>
  <si>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</si>
  <si>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</si>
  <si>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</si>
  <si>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</si>
  <si>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</si>
  <si>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</si>
  <si>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</si>
  <si>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</si>
  <si>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</si>
  <si>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</si>
  <si>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</si>
  <si>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</si>
  <si>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</si>
  <si>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</si>
  <si>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</si>
  <si>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</si>
  <si>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</si>
  <si>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</si>
  <si>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</si>
  <si>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</si>
  <si>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</si>
  <si>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</si>
  <si>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</si>
  <si>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</si>
  <si>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</si>
  <si>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</si>
  <si>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</si>
  <si>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</si>
  <si>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</si>
  <si>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</si>
  <si>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</si>
  <si>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</si>
  <si>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</si>
  <si>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</si>
  <si>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</si>
  <si>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</si>
  <si>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</si>
  <si>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</si>
  <si>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</si>
  <si>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</si>
  <si>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</si>
  <si>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</si>
  <si>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</si>
  <si>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</si>
  <si>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</si>
  <si>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</si>
  <si>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</si>
  <si>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</si>
  <si>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</si>
  <si>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</si>
  <si>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</si>
  <si>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</si>
  <si>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</si>
  <si>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</si>
  <si>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</si>
  <si>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</si>
  <si>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</si>
  <si>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</si>
  <si>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</si>
  <si>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</si>
  <si>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</si>
  <si>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</si>
  <si>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</si>
  <si>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</si>
  <si>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</si>
  <si>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</si>
  <si>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</si>
  <si>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</si>
  <si>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</si>
  <si>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</si>
  <si>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</si>
  <si>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</si>
  <si>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</si>
  <si>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</si>
  <si>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</si>
  <si>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</si>
  <si>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</si>
  <si>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</si>
  <si>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</si>
  <si>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</si>
  <si>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</si>
  <si>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</si>
  <si>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</si>
  <si>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</si>
  <si>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</si>
  <si>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</si>
  <si>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</si>
  <si>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</si>
  <si>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</si>
  <si>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</si>
  <si>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</si>
  <si>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</si>
  <si>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</si>
  <si>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</si>
  <si>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</si>
  <si>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</si>
  <si>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</si>
  <si>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</si>
  <si>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</si>
  <si>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</si>
  <si>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</si>
  <si>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</si>
  <si>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</si>
  <si>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</si>
  <si>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</si>
  <si>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</si>
  <si>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</si>
  <si>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</si>
  <si>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</si>
  <si>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</si>
  <si>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</si>
  <si>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</si>
  <si>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</si>
  <si>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</si>
  <si>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</si>
  <si>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</si>
  <si>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</si>
  <si>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</si>
  <si>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</si>
  <si>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</si>
  <si>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</si>
  <si>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</si>
  <si>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</si>
  <si>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</si>
  <si>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</si>
  <si>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</si>
  <si>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</si>
  <si>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</si>
  <si>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</si>
  <si>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</si>
  <si>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</si>
  <si>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</si>
  <si>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</si>
  <si>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</si>
  <si>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</si>
  <si>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</si>
  <si>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</si>
  <si>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</si>
  <si>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</si>
  <si>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</si>
  <si>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</si>
  <si>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</si>
  <si>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</si>
  <si>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</si>
  <si>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</si>
  <si>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</si>
  <si>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</si>
  <si>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</si>
  <si>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</si>
  <si>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</si>
  <si>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</si>
  <si>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</si>
  <si>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</si>
  <si>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</si>
  <si>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</si>
  <si>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</si>
  <si>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</si>
  <si>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</si>
  <si>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</si>
  <si>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</si>
  <si>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</si>
  <si>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</si>
  <si>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</si>
  <si>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</si>
  <si>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</si>
  <si>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</si>
  <si>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</si>
  <si>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</si>
  <si>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</si>
  <si>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</si>
  <si>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</si>
  <si>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</si>
  <si>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</si>
  <si>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</si>
  <si>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</si>
  <si>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</si>
  <si>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</si>
  <si>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</si>
  <si>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</si>
  <si>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</si>
  <si>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</si>
  <si>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</si>
  <si>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</si>
  <si>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</si>
  <si>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</si>
  <si>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</si>
  <si>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</si>
  <si>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</si>
  <si>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</si>
  <si>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</si>
  <si>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</si>
  <si>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</si>
  <si>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</si>
  <si>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</si>
  <si>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</si>
  <si>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</si>
  <si>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</si>
  <si>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</si>
  <si>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</si>
  <si>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</si>
  <si>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</si>
  <si>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</si>
  <si>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</si>
  <si>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</si>
  <si>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</si>
  <si>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</si>
  <si>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</si>
  <si>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</si>
  <si>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</si>
  <si>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</si>
  <si>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</si>
  <si>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</si>
  <si>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</si>
  <si>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</si>
  <si>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</si>
  <si>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</si>
  <si>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</si>
  <si>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</si>
  <si>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</si>
  <si>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</si>
  <si>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</si>
  <si>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</si>
  <si>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</si>
  <si>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</si>
  <si>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</si>
  <si>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</si>
  <si>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</si>
  <si>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</si>
  <si>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</si>
  <si>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</si>
  <si>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</si>
  <si>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</si>
  <si>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</si>
  <si>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</si>
  <si>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</si>
  <si>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</si>
  <si>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</si>
  <si>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</si>
  <si>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</si>
  <si>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</si>
  <si>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</si>
  <si>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</si>
  <si>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</si>
  <si>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</si>
  <si>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</si>
  <si>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</si>
  <si>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</si>
  <si>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</si>
  <si>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</si>
  <si>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</si>
  <si>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</si>
  <si>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</si>
  <si>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</si>
  <si>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</si>
  <si>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</si>
  <si>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</si>
  <si>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</si>
  <si>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</si>
  <si>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</si>
  <si>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</si>
  <si>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</si>
  <si>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</si>
  <si>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</si>
  <si>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</si>
  <si>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</si>
  <si>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</si>
  <si>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</si>
  <si>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</si>
  <si>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</si>
  <si>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</si>
  <si>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</si>
  <si>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</si>
  <si>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</si>
  <si>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</si>
  <si>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</si>
  <si>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</si>
  <si>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</si>
  <si>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</si>
  <si>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</si>
  <si>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</si>
  <si>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</si>
  <si>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</si>
  <si>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</si>
  <si>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</si>
  <si>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</si>
  <si>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</si>
  <si>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</si>
  <si>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</si>
  <si>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</si>
  <si>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</si>
  <si>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</si>
  <si>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</si>
  <si>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</si>
  <si>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</si>
  <si>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</si>
  <si>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</si>
  <si>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</si>
  <si>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</si>
  <si>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</si>
  <si>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</si>
  <si>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</si>
  <si>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</si>
  <si>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</si>
  <si>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</si>
  <si>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</si>
  <si>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</si>
  <si>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</si>
  <si>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</si>
  <si>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</si>
  <si>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</si>
  <si>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</si>
  <si>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</si>
  <si>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</si>
  <si>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</si>
  <si>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</si>
  <si>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</si>
  <si>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</si>
  <si>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</si>
  <si>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</si>
  <si>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</si>
  <si>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</si>
  <si>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</si>
  <si>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</si>
  <si>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</si>
  <si>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</si>
  <si>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</si>
  <si>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</si>
  <si>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</si>
  <si>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</si>
  <si>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</si>
  <si>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</si>
  <si>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</si>
  <si>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</si>
  <si>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</si>
  <si>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</si>
  <si>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</si>
  <si>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</si>
  <si>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</si>
  <si>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</si>
  <si>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</si>
  <si>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</si>
  <si>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</si>
  <si>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</si>
  <si>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</si>
  <si>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</si>
  <si>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</si>
  <si>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</si>
  <si>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</si>
  <si>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</si>
  <si>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</si>
  <si>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</si>
  <si>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</si>
  <si>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</si>
  <si>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</si>
  <si>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</si>
  <si>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</si>
  <si>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</si>
  <si>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</si>
  <si>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</si>
  <si>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</si>
  <si>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</si>
  <si>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</si>
  <si>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</si>
  <si>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</si>
  <si>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</si>
  <si>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</si>
  <si>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</si>
  <si>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</si>
  <si>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</si>
  <si>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</si>
  <si>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</si>
  <si>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</si>
  <si>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</si>
  <si>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</si>
  <si>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</si>
  <si>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</si>
  <si>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</si>
  <si>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</si>
  <si>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</si>
  <si>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</si>
  <si>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</si>
  <si>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</si>
  <si>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</si>
  <si>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</si>
  <si>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</si>
  <si>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</si>
  <si>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</si>
  <si>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</si>
  <si>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</si>
  <si>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</si>
  <si>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</si>
  <si>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</si>
  <si>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</si>
  <si>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</si>
  <si>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</si>
  <si>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</si>
  <si>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</si>
  <si>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</si>
  <si>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</si>
  <si>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</si>
  <si>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</si>
  <si>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</si>
  <si>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</si>
  <si>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</si>
  <si>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</si>
  <si>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</si>
  <si>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</si>
  <si>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</si>
  <si>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</si>
  <si>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</si>
  <si>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</si>
  <si>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</si>
  <si>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</si>
  <si>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</si>
  <si>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</si>
  <si>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</si>
  <si>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</si>
  <si>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</si>
  <si>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</si>
  <si>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</si>
  <si>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</si>
  <si>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</si>
  <si>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</si>
  <si>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</si>
  <si>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</si>
  <si>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</si>
  <si>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</si>
  <si>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</si>
  <si>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</si>
  <si>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</si>
  <si>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</si>
  <si>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</si>
  <si>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</si>
  <si>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</si>
  <si>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</si>
  <si>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</si>
  <si>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</si>
  <si>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</si>
  <si>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</si>
  <si>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</si>
  <si>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</si>
  <si>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</si>
  <si>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</si>
  <si>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</si>
  <si>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</si>
  <si>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</si>
  <si>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</si>
  <si>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</si>
  <si>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</si>
  <si>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</si>
  <si>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</si>
  <si>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</si>
  <si>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</si>
  <si>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</si>
  <si>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</si>
  <si>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</si>
  <si>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</si>
  <si>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</si>
  <si>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</si>
  <si>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</si>
  <si>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</si>
  <si>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</si>
  <si>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</si>
  <si>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</si>
  <si>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</si>
  <si>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</si>
  <si>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</si>
  <si>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</si>
  <si>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</si>
  <si>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</si>
  <si>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</si>
  <si>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</si>
  <si>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</si>
  <si>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</si>
  <si>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</si>
  <si>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</si>
  <si>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</si>
  <si>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</si>
  <si>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</si>
  <si>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</si>
  <si>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</si>
  <si>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</si>
  <si>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</si>
  <si>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</si>
  <si>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</si>
  <si>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</si>
  <si>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</si>
  <si>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</si>
  <si>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</si>
  <si>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</si>
  <si>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</si>
  <si>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</si>
  <si>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</si>
  <si>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</si>
  <si>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</si>
  <si>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</si>
  <si>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</si>
  <si>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</si>
  <si>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</si>
  <si>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</si>
  <si>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</si>
  <si>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</si>
  <si>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</si>
  <si>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</si>
  <si>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</si>
  <si>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</si>
  <si>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</si>
  <si>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</si>
  <si>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</si>
  <si>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</si>
  <si>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</si>
  <si>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</si>
  <si>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</si>
  <si>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</si>
  <si>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</si>
  <si>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</si>
  <si>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</si>
  <si>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</si>
  <si>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</si>
  <si>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</si>
  <si>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</si>
  <si>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</si>
  <si>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</si>
  <si>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</si>
  <si>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</si>
  <si>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</si>
  <si>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</si>
  <si>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</si>
  <si>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</si>
  <si>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</si>
  <si>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</si>
  <si>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</si>
  <si>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</si>
  <si>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</si>
  <si>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</si>
  <si>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</si>
  <si>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</si>
  <si>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</si>
  <si>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</si>
  <si>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</si>
  <si>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</si>
  <si>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</si>
  <si>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</si>
  <si>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</si>
  <si>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</si>
  <si>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</si>
  <si>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</si>
  <si>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</si>
  <si>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</si>
  <si>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</si>
  <si>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</si>
  <si>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</si>
  <si>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</si>
  <si>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</si>
  <si>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</si>
  <si>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</si>
  <si>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</si>
  <si>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</si>
  <si>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</si>
  <si>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</si>
  <si>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</si>
  <si>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</si>
  <si>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</si>
  <si>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</si>
  <si>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</si>
  <si>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</si>
  <si>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</si>
  <si>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</si>
  <si>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</si>
  <si>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</si>
  <si>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</si>
  <si>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</si>
  <si>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</si>
  <si>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</si>
  <si>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</si>
  <si>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</si>
  <si>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</si>
  <si>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</si>
  <si>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</si>
  <si>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</si>
  <si>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</si>
  <si>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</si>
  <si>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</si>
  <si>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</si>
  <si>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</si>
  <si>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</si>
  <si>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</si>
  <si>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</si>
  <si>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</si>
  <si>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</si>
  <si>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</si>
  <si>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</si>
  <si>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</si>
  <si>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</si>
  <si>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</si>
  <si>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</si>
  <si>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</si>
  <si>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</si>
  <si>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</si>
  <si>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</si>
  <si>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</si>
  <si>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</si>
  <si>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</si>
  <si>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</si>
  <si>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</si>
  <si>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</si>
  <si>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</si>
  <si>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</si>
  <si>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</si>
  <si>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</si>
  <si>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</si>
  <si>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</si>
  <si>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</si>
  <si>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</si>
  <si>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</si>
  <si>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</si>
  <si>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</si>
  <si>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</si>
  <si>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</si>
  <si>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</si>
  <si>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</si>
  <si>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</si>
  <si>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</si>
  <si>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</si>
  <si>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</si>
  <si>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</si>
  <si>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</si>
  <si>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</si>
  <si>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</si>
  <si>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</si>
  <si>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</si>
  <si>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</si>
  <si>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</si>
  <si>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</si>
  <si>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</si>
  <si>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</si>
  <si>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</si>
  <si>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</si>
  <si>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</si>
  <si>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</si>
  <si>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</si>
  <si>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</si>
  <si>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</si>
  <si>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</si>
  <si>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</si>
  <si>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</si>
  <si>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</si>
  <si>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</si>
  <si>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</si>
  <si>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</si>
  <si>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</si>
  <si>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</si>
  <si>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</si>
  <si>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</si>
  <si>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</si>
  <si>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</si>
  <si>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</si>
  <si>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</si>
  <si>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</si>
  <si>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</si>
  <si>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</si>
  <si>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</si>
  <si>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</si>
  <si>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</si>
  <si>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</si>
  <si>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</si>
  <si>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</si>
  <si>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</si>
  <si>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</si>
  <si>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</si>
  <si>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</si>
  <si>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</si>
  <si>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</si>
  <si>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</si>
  <si>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</si>
  <si>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</si>
  <si>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</si>
  <si>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</si>
  <si>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</si>
  <si>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</si>
  <si>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</si>
  <si>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</si>
  <si>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</si>
  <si>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</si>
  <si>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</si>
  <si>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</si>
  <si>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</si>
  <si>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</si>
  <si>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</si>
  <si>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</si>
  <si>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</si>
  <si>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</si>
  <si>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</si>
  <si>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</si>
  <si>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</si>
  <si>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</si>
  <si>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</si>
  <si>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</si>
  <si>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</si>
  <si>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</si>
  <si>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</si>
  <si>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</si>
  <si>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</si>
  <si>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</si>
  <si>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</si>
  <si>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</si>
  <si>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</si>
  <si>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</si>
  <si>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</si>
  <si>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</si>
  <si>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</si>
  <si>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</si>
  <si>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</si>
  <si>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</si>
  <si>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</si>
  <si>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</si>
  <si>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</si>
  <si>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</si>
  <si>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</si>
  <si>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</si>
  <si>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</si>
  <si>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</si>
  <si>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</si>
  <si>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</si>
  <si>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</si>
  <si>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</si>
  <si>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</si>
  <si>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</si>
  <si>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</si>
  <si>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</si>
  <si>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</si>
  <si>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</si>
  <si>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</si>
  <si>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</si>
  <si>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</si>
  <si>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</si>
  <si>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</si>
  <si>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</si>
  <si>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</si>
  <si>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</si>
  <si>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</si>
  <si>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</si>
  <si>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</si>
  <si>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</si>
  <si>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</si>
  <si>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</si>
  <si>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</si>
  <si>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</si>
  <si>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</si>
  <si>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</si>
  <si>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</si>
  <si>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</si>
  <si>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</si>
  <si>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</si>
  <si>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</si>
  <si>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</si>
  <si>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</si>
  <si>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</si>
  <si>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</si>
  <si>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</si>
  <si>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</si>
  <si>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</si>
  <si>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</si>
  <si>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</si>
  <si>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</si>
  <si>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</si>
  <si>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</si>
  <si>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</si>
  <si>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</si>
  <si>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</si>
  <si>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</si>
  <si>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</si>
  <si>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</si>
  <si>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</si>
  <si>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</si>
  <si>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</si>
  <si>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</si>
  <si>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</si>
  <si>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</si>
  <si>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</si>
  <si>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</si>
  <si>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</si>
  <si>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</si>
  <si>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</si>
  <si>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</si>
  <si>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</si>
  <si>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</si>
  <si>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</si>
  <si>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</si>
  <si>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</si>
  <si>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</si>
  <si>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</si>
  <si>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</si>
  <si>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</si>
  <si>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</si>
  <si>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</si>
  <si>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</si>
  <si>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</si>
  <si>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</si>
  <si>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</si>
  <si>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</si>
  <si>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</si>
  <si>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</si>
  <si>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</si>
  <si>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</si>
  <si>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</si>
  <si>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</si>
  <si>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</si>
  <si>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</si>
  <si>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</si>
  <si>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</si>
  <si>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</si>
  <si>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</si>
  <si>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</si>
  <si>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</si>
  <si>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</si>
  <si>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</si>
  <si>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</si>
  <si>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</si>
  <si>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</si>
  <si>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</si>
  <si>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</si>
  <si>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</si>
  <si>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</si>
  <si>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</si>
  <si>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</si>
  <si>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</si>
  <si>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</si>
  <si>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</si>
  <si>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</si>
  <si>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</si>
  <si>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</si>
  <si>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</si>
  <si>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</si>
  <si>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</si>
  <si>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</si>
  <si>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</si>
  <si>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</si>
  <si>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</si>
  <si>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</si>
  <si>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</si>
  <si>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</si>
  <si>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</si>
  <si>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</si>
  <si>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</si>
  <si>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</si>
  <si>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</si>
  <si>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</si>
  <si>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</si>
  <si>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</si>
  <si>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</si>
  <si>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</si>
  <si>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</si>
  <si>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</si>
  <si>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</si>
  <si>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</si>
  <si>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</si>
  <si>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</si>
  <si>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</si>
  <si>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</si>
  <si>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</si>
  <si>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</si>
  <si>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</si>
  <si>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</si>
  <si>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</si>
  <si>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</si>
  <si>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</si>
  <si>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</si>
  <si>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</si>
  <si>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</si>
  <si>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</si>
  <si>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</si>
  <si>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</si>
  <si>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</si>
  <si>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</si>
  <si>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</si>
  <si>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</si>
  <si>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</si>
  <si>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</si>
  <si>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</si>
  <si>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</si>
  <si>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</si>
  <si>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</si>
  <si>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</si>
  <si>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</si>
  <si>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</si>
  <si>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</si>
  <si>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</si>
  <si>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</si>
  <si>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</si>
  <si>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</si>
  <si>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</si>
  <si>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</si>
  <si>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</si>
  <si>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</si>
  <si>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</si>
  <si>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</si>
  <si>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</si>
  <si>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</si>
  <si>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</si>
  <si>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</si>
  <si>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</si>
  <si>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</si>
  <si>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</si>
  <si>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</si>
  <si>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</si>
  <si>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</si>
  <si>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</si>
  <si>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</si>
  <si>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</si>
  <si>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</si>
  <si>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</si>
  <si>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</si>
  <si>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</si>
  <si>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</si>
  <si>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</si>
  <si>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</si>
  <si>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</si>
  <si>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</si>
  <si>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</si>
  <si>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</si>
  <si>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</si>
  <si>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</si>
  <si>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</si>
  <si>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</si>
  <si>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</si>
  <si>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</si>
  <si>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</si>
  <si>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</si>
  <si>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</si>
  <si>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</si>
  <si>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</si>
  <si>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</si>
  <si>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</si>
  <si>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</si>
  <si>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</si>
  <si>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</si>
  <si>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</si>
  <si>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</si>
  <si>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</si>
  <si>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</si>
  <si>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</si>
  <si>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</si>
  <si>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</si>
  <si>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</si>
  <si>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</si>
  <si>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</si>
  <si>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</si>
  <si>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</si>
  <si>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</si>
  <si>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</si>
  <si>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</si>
  <si>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</si>
  <si>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</si>
  <si>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</si>
  <si>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</si>
  <si>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</si>
  <si>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</si>
  <si>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</si>
  <si>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</si>
  <si>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</si>
  <si>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</si>
  <si>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</si>
  <si>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</si>
  <si>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</si>
  <si>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</si>
  <si>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</si>
  <si>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</si>
  <si>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</si>
  <si>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</si>
  <si>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</si>
  <si>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</si>
  <si>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</si>
  <si>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</si>
  <si>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</si>
  <si>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</si>
  <si>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</si>
  <si>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</si>
  <si>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</si>
  <si>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</si>
  <si>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</si>
  <si>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</si>
  <si>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</si>
  <si>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</si>
  <si>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</si>
  <si>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</si>
  <si>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</si>
  <si>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</si>
  <si>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</si>
  <si>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</si>
  <si>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</si>
  <si>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</si>
  <si>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</si>
  <si>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</si>
  <si>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</si>
  <si>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</si>
  <si>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</si>
  <si>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</si>
  <si>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</si>
  <si>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</si>
  <si>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</si>
  <si>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</si>
  <si>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</si>
  <si>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</si>
  <si>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</si>
  <si>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</si>
  <si>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</si>
  <si>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</si>
  <si>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</si>
  <si>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</si>
  <si>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</si>
  <si>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</si>
  <si>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</si>
  <si>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</si>
  <si>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</si>
  <si>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</si>
  <si>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</si>
  <si>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</si>
  <si>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</si>
  <si>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</si>
  <si>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</si>
  <si>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</si>
  <si>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</si>
  <si>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</si>
  <si>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</si>
  <si>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</si>
  <si>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</si>
  <si>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</si>
  <si>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</si>
  <si>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</si>
  <si>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</si>
  <si>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</si>
  <si>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</si>
  <si>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</si>
  <si>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</si>
  <si>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</si>
  <si>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</si>
  <si>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</si>
  <si>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</si>
  <si>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</si>
  <si>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</si>
  <si>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</si>
  <si>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</si>
  <si>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</si>
  <si>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</si>
  <si>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</si>
  <si>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</si>
  <si>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</si>
  <si>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</si>
  <si>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</si>
  <si>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</si>
  <si>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</si>
  <si>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</si>
  <si>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</si>
  <si>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</si>
  <si>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</si>
  <si>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</si>
  <si>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</si>
  <si>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</si>
  <si>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</si>
  <si>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</si>
  <si>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</si>
  <si>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</si>
  <si>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</si>
  <si>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</si>
  <si>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</si>
  <si>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</si>
  <si>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</si>
  <si>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</si>
  <si>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</si>
  <si>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</si>
  <si>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</si>
  <si>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</si>
  <si>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</si>
  <si>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</si>
  <si>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</si>
  <si>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</si>
  <si>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</si>
  <si>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</si>
  <si>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</si>
  <si>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</si>
  <si>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</si>
  <si>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</si>
  <si>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</si>
  <si>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</si>
  <si>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</si>
  <si>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</si>
  <si>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</si>
  <si>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</si>
  <si>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</si>
  <si>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</si>
  <si>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</si>
  <si>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</si>
  <si>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</si>
  <si>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</si>
  <si>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</si>
  <si>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</si>
  <si>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</si>
  <si>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</si>
  <si>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</si>
  <si>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</si>
  <si>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</si>
  <si>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</si>
  <si>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</si>
  <si>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</si>
  <si>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</si>
  <si>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</si>
  <si>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</si>
  <si>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</si>
  <si>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</si>
  <si>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</si>
  <si>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</si>
  <si>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</si>
  <si>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</si>
  <si>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</si>
  <si>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</si>
  <si>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</si>
  <si>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</si>
  <si>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</si>
  <si>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</si>
  <si>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</si>
  <si>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</si>
  <si>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</si>
  <si>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</si>
  <si>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</si>
  <si>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</si>
  <si>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</si>
  <si>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</si>
  <si>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</si>
  <si>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</si>
  <si>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</si>
  <si>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</si>
  <si>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</si>
  <si>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</si>
  <si>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</si>
  <si>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</si>
  <si>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</si>
  <si>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</si>
  <si>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</si>
  <si>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</si>
  <si>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</si>
  <si>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</si>
  <si>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</si>
  <si>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</si>
  <si>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</si>
  <si>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</si>
  <si>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</si>
  <si>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</si>
  <si>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</si>
  <si>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</si>
  <si>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</si>
  <si>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</si>
  <si>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</si>
  <si>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</si>
  <si>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</si>
  <si>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</si>
  <si>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</si>
  <si>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</si>
  <si>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</si>
  <si>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</si>
  <si>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</si>
  <si>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</si>
  <si>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</si>
  <si>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</si>
  <si>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</si>
  <si>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</si>
  <si>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</si>
  <si>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</si>
  <si>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</si>
  <si>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</si>
  <si>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</si>
  <si>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</si>
  <si>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</si>
  <si>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</si>
  <si>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</si>
  <si>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</si>
  <si>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</si>
  <si>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</si>
  <si>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</si>
  <si>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</si>
  <si>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</si>
  <si>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</si>
  <si>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</si>
  <si>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</si>
  <si>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</si>
  <si>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</si>
  <si>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</si>
  <si>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</si>
  <si>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</si>
  <si>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</si>
  <si>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</si>
  <si>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</si>
  <si>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</si>
  <si>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</si>
  <si>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</si>
  <si>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</si>
  <si>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</si>
  <si>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</si>
  <si>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</si>
  <si>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</si>
  <si>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</si>
  <si>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</si>
  <si>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</si>
  <si>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</si>
  <si>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</si>
  <si>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</si>
  <si>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</si>
  <si>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</si>
  <si>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</si>
  <si>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</si>
  <si>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</si>
  <si>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</si>
  <si>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</si>
  <si>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</si>
  <si>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</si>
  <si>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</si>
  <si>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</si>
  <si>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</si>
  <si>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</si>
  <si>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</si>
  <si>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</si>
  <si>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</si>
  <si>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</si>
  <si>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</si>
  <si>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</si>
  <si>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</si>
  <si>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</si>
  <si>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</si>
  <si>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</si>
  <si>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</si>
  <si>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</si>
  <si>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</si>
  <si>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</si>
  <si>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</si>
  <si>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</si>
  <si>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</si>
  <si>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</si>
  <si>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</si>
  <si>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</si>
  <si>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</si>
  <si>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</si>
  <si>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</si>
  <si>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</si>
  <si>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</si>
  <si>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</si>
  <si>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</si>
  <si>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</si>
  <si>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</si>
  <si>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</si>
  <si>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</si>
  <si>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</si>
  <si>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</si>
  <si>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</si>
  <si>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</si>
  <si>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</si>
  <si>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</si>
  <si>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</si>
  <si>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</si>
  <si>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</si>
  <si>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</si>
  <si>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</si>
  <si>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</si>
  <si>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</si>
  <si>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</si>
  <si>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</si>
  <si>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</si>
  <si>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</si>
  <si>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</si>
  <si>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</si>
  <si>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</si>
  <si>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</si>
  <si>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</si>
  <si>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</si>
  <si>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</si>
  <si>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</si>
  <si>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</si>
  <si>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</si>
  <si>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</si>
  <si>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</si>
  <si>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</si>
  <si>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</si>
  <si>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</si>
  <si>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</si>
  <si>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</si>
  <si>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</si>
  <si>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</si>
  <si>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</si>
  <si>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</si>
  <si>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</si>
  <si>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</si>
  <si>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</si>
  <si>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</si>
  <si>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</si>
  <si>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</si>
  <si>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</si>
  <si>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</si>
  <si>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</si>
  <si>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</si>
  <si>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</si>
  <si>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</si>
  <si>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</si>
  <si>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</si>
  <si>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</si>
  <si>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</si>
  <si>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</si>
  <si>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</si>
  <si>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</si>
  <si>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</si>
  <si>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</si>
  <si>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</si>
  <si>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</si>
  <si>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</si>
  <si>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</si>
  <si>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</si>
  <si>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</si>
  <si>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</si>
  <si>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</si>
  <si>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</si>
  <si>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</si>
  <si>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</si>
  <si>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</si>
  <si>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</si>
  <si>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</si>
  <si>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</si>
  <si>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</si>
  <si>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</si>
  <si>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</si>
  <si>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</si>
  <si>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</si>
  <si>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</si>
  <si>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</si>
  <si>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</si>
  <si>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</si>
  <si>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</si>
  <si>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</si>
  <si>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</si>
  <si>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</si>
  <si>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</si>
  <si>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</si>
  <si>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</si>
  <si>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</si>
  <si>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</si>
  <si>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</si>
  <si>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</si>
  <si>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</si>
  <si>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</si>
  <si>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</si>
  <si>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</si>
  <si>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</si>
  <si>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</si>
  <si>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</si>
  <si>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</si>
  <si>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</si>
  <si>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</si>
  <si>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</si>
  <si>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</si>
  <si>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</si>
  <si>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</si>
  <si>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</si>
  <si>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</si>
  <si>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</si>
  <si>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</si>
  <si>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</si>
  <si>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</si>
  <si>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</si>
  <si>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</si>
  <si>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</si>
  <si>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</si>
  <si>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</si>
  <si>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</si>
  <si>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</si>
  <si>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</si>
  <si>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</si>
  <si>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</si>
  <si>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</si>
  <si>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</si>
  <si>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</si>
  <si>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</si>
  <si>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</si>
  <si>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</si>
  <si>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</si>
  <si>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</si>
  <si>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</si>
  <si>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</si>
  <si>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</si>
  <si>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</si>
  <si>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</si>
  <si>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</si>
  <si>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</si>
  <si>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</si>
  <si>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</si>
  <si>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</si>
  <si>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</si>
  <si>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</si>
  <si>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</si>
  <si>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</si>
  <si>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</si>
  <si>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</si>
  <si>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</si>
  <si>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</si>
  <si>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</si>
  <si>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</si>
  <si>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</si>
  <si>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</si>
  <si>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</si>
  <si>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</si>
  <si>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</si>
  <si>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</si>
  <si>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</si>
  <si>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</si>
  <si>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</si>
  <si>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</si>
  <si>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</si>
  <si>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</si>
  <si>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</si>
  <si>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</si>
  <si>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</si>
  <si>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</si>
  <si>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</si>
  <si>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</si>
  <si>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</si>
  <si>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</si>
  <si>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</si>
  <si>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</si>
  <si>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</si>
  <si>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</si>
  <si>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</si>
  <si>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</si>
  <si>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</si>
  <si>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</si>
  <si>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</si>
  <si>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</si>
  <si>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</si>
  <si>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</si>
  <si>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</si>
  <si>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</si>
  <si>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</si>
  <si>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</si>
  <si>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</si>
  <si>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</si>
  <si>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</si>
  <si>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</si>
  <si>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</si>
  <si>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</si>
  <si>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</si>
  <si>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</si>
  <si>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</si>
  <si>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</si>
  <si>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</si>
  <si>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</si>
  <si>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</si>
  <si>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</si>
  <si>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</si>
  <si>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</si>
  <si>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</si>
  <si>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</si>
  <si>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</si>
  <si>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</si>
  <si>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</si>
  <si>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</si>
  <si>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</si>
  <si>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</si>
  <si>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</si>
  <si>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</si>
  <si>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</si>
  <si>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</si>
  <si>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</si>
  <si>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</si>
  <si>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</si>
  <si>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</si>
  <si>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</si>
  <si>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</si>
  <si>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</si>
  <si>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</si>
  <si>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</si>
  <si>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</si>
  <si>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</si>
  <si>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</si>
  <si>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</si>
  <si>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</si>
  <si>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</si>
  <si>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</si>
  <si>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</si>
  <si>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</si>
  <si>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</si>
  <si>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</si>
  <si>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</si>
  <si>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</si>
  <si>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</si>
  <si>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</si>
  <si>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</si>
  <si>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</si>
  <si>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</si>
  <si>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</si>
  <si>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</si>
  <si>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</si>
  <si>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</si>
  <si>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</si>
  <si>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</si>
  <si>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</si>
  <si>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</si>
  <si>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</si>
  <si>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</si>
  <si>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</si>
  <si>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</si>
  <si>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</si>
  <si>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</si>
  <si>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</si>
  <si>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</si>
  <si>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</si>
  <si>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</si>
  <si>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</si>
  <si>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</si>
  <si>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</si>
  <si>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</si>
  <si>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</si>
  <si>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</si>
  <si>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</si>
  <si>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</si>
  <si>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</si>
  <si>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</si>
  <si>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</si>
  <si>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</si>
  <si>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</si>
  <si>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</si>
  <si>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</si>
  <si>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</si>
  <si>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</si>
  <si>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</si>
  <si>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</si>
  <si>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</si>
  <si>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</si>
  <si>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</si>
  <si>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</si>
  <si>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</si>
  <si>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</si>
  <si>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</si>
  <si>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</si>
  <si>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</si>
  <si>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</si>
  <si>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</si>
  <si>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</si>
  <si>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</si>
  <si>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</si>
  <si>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</si>
  <si>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</si>
  <si>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</si>
  <si>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</si>
  <si>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</si>
  <si>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</si>
  <si>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</si>
  <si>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</si>
  <si>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</si>
  <si>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</si>
  <si>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</si>
  <si>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</si>
  <si>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</si>
  <si>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</si>
  <si>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</si>
  <si>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</si>
  <si>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</si>
  <si>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</si>
  <si>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</si>
  <si>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</si>
  <si>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</si>
  <si>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</si>
  <si>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</si>
  <si>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</si>
  <si>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</si>
  <si>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</si>
  <si>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</si>
  <si>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</si>
  <si>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</si>
  <si>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</si>
  <si>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</si>
  <si>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</si>
  <si>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</si>
  <si>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</si>
  <si>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</si>
  <si>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</si>
  <si>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</si>
  <si>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</si>
  <si>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</si>
  <si>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</si>
  <si>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</si>
  <si>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</si>
  <si>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</si>
  <si>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</si>
  <si>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</si>
  <si>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</si>
  <si>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</si>
  <si>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</si>
  <si>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</si>
  <si>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</si>
  <si>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</si>
  <si>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</si>
  <si>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</si>
  <si>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</si>
  <si>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</si>
  <si>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</si>
  <si>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</si>
  <si>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</si>
  <si>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</si>
  <si>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</si>
  <si>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</si>
  <si>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</si>
  <si>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</si>
  <si>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</si>
  <si>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</si>
  <si>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</si>
  <si>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</si>
  <si>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</si>
  <si>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</si>
  <si>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</si>
  <si>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</si>
  <si>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</si>
  <si>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</si>
  <si>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</si>
  <si>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</si>
  <si>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</si>
  <si>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</si>
  <si>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</si>
  <si>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</si>
  <si>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</si>
  <si>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</si>
  <si>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</si>
  <si>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</si>
  <si>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</si>
  <si>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</si>
  <si>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</si>
  <si>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</si>
  <si>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</si>
  <si>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</si>
  <si>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</si>
  <si>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</si>
  <si>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</si>
  <si>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</si>
  <si>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</si>
  <si>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</si>
  <si>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</si>
  <si>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</si>
  <si>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</si>
  <si>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</si>
  <si>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</si>
  <si>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</si>
  <si>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</si>
  <si>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</si>
  <si>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</si>
  <si>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</si>
  <si>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</si>
  <si>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</si>
  <si>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</si>
  <si>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</si>
  <si>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</si>
  <si>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</si>
  <si>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</si>
  <si>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</si>
  <si>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</si>
  <si>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</si>
  <si>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</si>
  <si>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</si>
  <si>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</si>
  <si>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</si>
  <si>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</si>
  <si>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</si>
  <si>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</si>
  <si>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</si>
  <si>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</si>
  <si>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</si>
  <si>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</si>
  <si>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</si>
  <si>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</si>
  <si>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</si>
  <si>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</si>
  <si>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</si>
  <si>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</si>
  <si>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</si>
  <si>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</si>
  <si>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</si>
  <si>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</si>
  <si>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</si>
  <si>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</si>
  <si>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</si>
  <si>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</si>
  <si>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</si>
  <si>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</si>
  <si>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</si>
  <si>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</si>
  <si>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</si>
  <si>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</si>
  <si>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</si>
  <si>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</si>
  <si>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</si>
  <si>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</si>
  <si>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</si>
  <si>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</si>
  <si>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</si>
  <si>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</si>
  <si>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</si>
  <si>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</si>
  <si>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</si>
  <si>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</si>
  <si>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</si>
  <si>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</si>
  <si>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</si>
  <si>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</si>
  <si>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</si>
  <si>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</si>
  <si>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</si>
  <si>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</si>
  <si>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</si>
  <si>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</si>
  <si>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</si>
  <si>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</si>
  <si>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</si>
  <si>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</si>
  <si>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</si>
  <si>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</si>
  <si>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</si>
  <si>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</si>
  <si>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</si>
  <si>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</si>
  <si>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</si>
  <si>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</si>
  <si>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</si>
  <si>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</si>
  <si>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</si>
  <si>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</si>
  <si>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</si>
  <si>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</si>
  <si>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</si>
  <si>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</si>
  <si>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</si>
  <si>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</si>
  <si>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</si>
  <si>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</si>
  <si>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</si>
  <si>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</si>
  <si>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</si>
  <si>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</si>
  <si>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</si>
  <si>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</si>
  <si>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</si>
  <si>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</si>
  <si>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</si>
  <si>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</si>
  <si>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</si>
  <si>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</si>
  <si>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</si>
  <si>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</si>
  <si>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</si>
  <si>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</si>
  <si>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</si>
  <si>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</si>
  <si>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</si>
  <si>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</si>
  <si>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</si>
  <si>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</si>
  <si>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</si>
  <si>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</si>
  <si>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</si>
  <si>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</si>
  <si>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</si>
  <si>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</si>
  <si>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</si>
  <si>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</si>
  <si>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</si>
  <si>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</si>
  <si>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</si>
  <si>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</si>
  <si>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</si>
  <si>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</si>
  <si>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</si>
  <si>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</si>
  <si>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</si>
  <si>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</si>
  <si>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</si>
  <si>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</si>
  <si>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</si>
  <si>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</si>
  <si>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</si>
  <si>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</si>
  <si>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</si>
  <si>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</si>
  <si>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</si>
  <si>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</si>
  <si>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</si>
  <si>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</si>
  <si>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</si>
  <si>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</si>
  <si>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</si>
  <si>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</si>
  <si>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</si>
  <si>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</si>
  <si>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</si>
  <si>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</si>
  <si>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</si>
  <si>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</si>
  <si>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</si>
  <si>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</si>
  <si>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</si>
  <si>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</si>
  <si>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</si>
  <si>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</si>
  <si>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</si>
  <si>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</si>
  <si>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</si>
  <si>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</si>
  <si>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</si>
  <si>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</si>
  <si>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</si>
  <si>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</si>
  <si>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</si>
  <si>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</si>
  <si>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</si>
  <si>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</si>
  <si>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</si>
  <si>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</si>
  <si>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</si>
  <si>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</si>
  <si>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</si>
  <si>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</si>
  <si>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</si>
  <si>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</si>
  <si>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</si>
  <si>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</si>
  <si>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</si>
  <si>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</si>
  <si>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</si>
  <si>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</si>
  <si>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</si>
  <si>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</si>
  <si>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</si>
  <si>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</si>
  <si>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</si>
  <si>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</si>
  <si>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</si>
  <si>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</si>
  <si>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</si>
  <si>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</si>
  <si>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</si>
  <si>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</si>
  <si>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</si>
  <si>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</si>
  <si>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</si>
  <si>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</si>
  <si>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</si>
  <si>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</si>
  <si>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</si>
  <si>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</si>
  <si>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</si>
  <si>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</si>
  <si>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</si>
  <si>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</si>
  <si>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</si>
  <si>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</si>
  <si>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</si>
  <si>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</si>
  <si>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</si>
  <si>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</si>
  <si>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</si>
  <si>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</si>
  <si>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</si>
  <si>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</si>
  <si>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</si>
  <si>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</si>
  <si>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</si>
  <si>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</si>
  <si>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</si>
  <si>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</si>
  <si>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</si>
  <si>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</si>
  <si>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</si>
  <si>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</si>
  <si>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</si>
  <si>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</si>
  <si>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</si>
  <si>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</si>
  <si>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</si>
  <si>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</si>
  <si>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</si>
  <si>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</si>
  <si>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</si>
  <si>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</si>
  <si>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</si>
  <si>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</si>
  <si>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</si>
  <si>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</si>
  <si>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</si>
  <si>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</si>
  <si>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</si>
  <si>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</si>
  <si>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</si>
  <si>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</si>
  <si>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</si>
  <si>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</si>
  <si>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</si>
  <si>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</si>
  <si>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</si>
  <si>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</si>
  <si>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</si>
  <si>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</si>
  <si>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</si>
  <si>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</si>
  <si>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</si>
  <si>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</si>
  <si>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</si>
  <si>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</si>
  <si>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</si>
  <si>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</si>
  <si>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</si>
  <si>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</si>
  <si>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</si>
  <si>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</si>
  <si>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</si>
  <si>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</si>
  <si>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</si>
  <si>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</si>
  <si>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</si>
  <si>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</si>
  <si>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</si>
  <si>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</si>
  <si>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</si>
  <si>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</si>
  <si>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</si>
  <si>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</si>
  <si>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</si>
  <si>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</si>
  <si>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</si>
  <si>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</si>
  <si>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</si>
  <si>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</si>
  <si>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</si>
  <si>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</si>
  <si>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</si>
  <si>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</si>
  <si>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</si>
  <si>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</si>
  <si>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</si>
  <si>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</si>
  <si>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</si>
  <si>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</si>
  <si>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</si>
  <si>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</si>
  <si>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</si>
  <si>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</si>
  <si>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</si>
  <si>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</si>
  <si>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</si>
  <si>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</si>
  <si>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</si>
  <si>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</si>
  <si>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</si>
  <si>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</si>
  <si>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</si>
  <si>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</si>
  <si>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</si>
  <si>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</si>
  <si>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</si>
  <si>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</si>
  <si>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</si>
  <si>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</si>
  <si>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</si>
  <si>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</si>
  <si>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</si>
  <si>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</si>
  <si>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</si>
  <si>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</si>
  <si>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</si>
  <si>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</si>
  <si>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</si>
  <si>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</si>
  <si>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</si>
  <si>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</si>
  <si>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</si>
  <si>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</si>
  <si>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</si>
  <si>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</si>
  <si>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</si>
  <si>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</si>
  <si>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</si>
  <si>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</si>
  <si>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</si>
  <si>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</si>
  <si>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</si>
  <si>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</si>
  <si>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</si>
  <si>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</si>
  <si>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</si>
  <si>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</si>
  <si>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</si>
  <si>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</si>
  <si>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</si>
  <si>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</si>
  <si>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</si>
  <si>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</si>
  <si>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</si>
  <si>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</si>
  <si>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</si>
  <si>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</si>
  <si>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</si>
  <si>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</si>
  <si>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</si>
  <si>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</si>
  <si>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</si>
  <si>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</si>
  <si>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</si>
  <si>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</si>
  <si>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</si>
  <si>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</si>
  <si>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</si>
  <si>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</si>
  <si>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</si>
  <si>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</si>
  <si>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</si>
  <si>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</si>
  <si>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</si>
  <si>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</si>
  <si>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</si>
  <si>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</si>
  <si>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</si>
  <si>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</si>
  <si>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</si>
  <si>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</si>
  <si>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</si>
  <si>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</si>
  <si>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</si>
  <si>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</si>
  <si>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</si>
  <si>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</si>
  <si>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</si>
  <si>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</si>
  <si>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</si>
  <si>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</si>
  <si>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</si>
  <si>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</si>
  <si>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</si>
  <si>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</si>
  <si>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</si>
  <si>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</si>
  <si>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</si>
  <si>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</si>
  <si>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</si>
  <si>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</si>
  <si>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</si>
  <si>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</si>
  <si>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</si>
  <si>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</si>
  <si>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</si>
  <si>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</si>
  <si>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</si>
  <si>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</si>
  <si>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</si>
  <si>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</si>
  <si>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</si>
  <si>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</si>
  <si>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</si>
  <si>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</si>
  <si>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</si>
  <si>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</si>
  <si>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</si>
  <si>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</si>
  <si>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</si>
  <si>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</si>
  <si>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</si>
  <si>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</si>
  <si>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</si>
  <si>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</si>
  <si>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</si>
  <si>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</si>
  <si>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</si>
  <si>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</si>
  <si>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</si>
  <si>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</si>
  <si>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</si>
  <si>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</si>
  <si>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</si>
  <si>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</si>
  <si>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</si>
  <si>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</si>
  <si>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</si>
  <si>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</si>
  <si>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</si>
  <si>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</si>
  <si>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</si>
  <si>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</si>
  <si>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</si>
  <si>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</si>
  <si>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</si>
  <si>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</si>
  <si>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</si>
  <si>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</si>
  <si>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</si>
  <si>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</si>
  <si>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</si>
  <si>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</si>
  <si>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</si>
  <si>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</si>
  <si>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</si>
  <si>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</si>
  <si>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</si>
  <si>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</si>
  <si>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</si>
  <si>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</si>
  <si>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</si>
  <si>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</si>
  <si>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</si>
  <si>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</si>
  <si>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</si>
  <si>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</si>
  <si>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</si>
  <si>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</si>
  <si>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</si>
  <si>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</si>
  <si>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</si>
  <si>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</si>
  <si>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</si>
  <si>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</si>
  <si>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</si>
  <si>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</si>
  <si>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</si>
  <si>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</si>
  <si>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</si>
  <si>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</si>
  <si>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</si>
  <si>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</si>
  <si>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</si>
  <si>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</si>
  <si>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</si>
  <si>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</si>
  <si>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</si>
  <si>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</si>
  <si>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</si>
  <si>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</si>
  <si>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</si>
  <si>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</si>
  <si>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</si>
  <si>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</si>
  <si>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</si>
  <si>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</si>
  <si>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</si>
  <si>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</si>
  <si>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</si>
  <si>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</si>
  <si>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</si>
  <si>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</si>
  <si>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</si>
  <si>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</si>
  <si>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</si>
  <si>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</si>
  <si>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</si>
  <si>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</si>
  <si>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</si>
  <si>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</si>
  <si>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</si>
  <si>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</si>
  <si>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</si>
  <si>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</si>
  <si>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</si>
  <si>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</si>
  <si>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</si>
  <si>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</si>
  <si>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</si>
  <si>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</si>
  <si>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</si>
  <si>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</si>
  <si>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</si>
  <si>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</si>
  <si>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</si>
  <si>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</si>
  <si>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</si>
  <si>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</si>
  <si>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</si>
  <si>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</si>
  <si>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</si>
  <si>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</si>
  <si>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</si>
  <si>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</si>
  <si>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</si>
  <si>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</si>
  <si>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</si>
  <si>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</si>
  <si>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</si>
  <si>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</si>
  <si>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</si>
  <si>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</si>
  <si>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</si>
  <si>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</si>
  <si>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</si>
  <si>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</si>
  <si>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</si>
  <si>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</si>
  <si>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</si>
  <si>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</si>
  <si>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</si>
  <si>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</si>
  <si>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</si>
  <si>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</si>
  <si>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</si>
  <si>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</si>
  <si>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</si>
  <si>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</si>
  <si>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</si>
  <si>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</si>
  <si>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</si>
  <si>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</si>
  <si>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</si>
  <si>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</si>
  <si>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</si>
  <si>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</si>
  <si>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</si>
  <si>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</si>
  <si>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</si>
  <si>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</si>
  <si>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</si>
  <si>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</si>
  <si>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</si>
  <si>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</si>
  <si>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</si>
  <si>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</si>
  <si>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</si>
  <si>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</si>
  <si>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</si>
  <si>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</si>
  <si>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</si>
  <si>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</si>
  <si>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</si>
  <si>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</si>
  <si>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</si>
  <si>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</si>
  <si>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</si>
  <si>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</si>
  <si>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</si>
  <si>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</si>
  <si>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</si>
  <si>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</si>
  <si>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</si>
  <si>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</si>
  <si>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</si>
  <si>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</si>
  <si>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</si>
  <si>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</si>
  <si>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</si>
  <si>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</si>
  <si>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</si>
  <si>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</si>
  <si>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</si>
  <si>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</si>
  <si>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</si>
  <si>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</si>
  <si>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</si>
  <si>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</si>
  <si>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</si>
  <si>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</si>
  <si>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</si>
  <si>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</si>
  <si>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</si>
  <si>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</si>
  <si>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</si>
  <si>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</si>
  <si>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</si>
  <si>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</si>
  <si>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</si>
  <si>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</si>
  <si>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</si>
  <si>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</si>
  <si>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</si>
  <si>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</si>
  <si>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</si>
  <si>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</si>
  <si>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</si>
  <si>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</si>
  <si>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</si>
  <si>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</si>
  <si>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</si>
  <si>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</si>
  <si>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</si>
  <si>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</si>
  <si>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</si>
  <si>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</si>
  <si>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</si>
  <si>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</si>
  <si>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</si>
  <si>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</si>
  <si>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</si>
  <si>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</si>
  <si>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</si>
  <si>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</si>
  <si>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</si>
  <si>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</si>
  <si>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</si>
  <si>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</si>
  <si>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</si>
  <si>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</si>
  <si>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</si>
  <si>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</si>
  <si>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</si>
  <si>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</si>
  <si>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</si>
  <si>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</si>
  <si>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</si>
  <si>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</si>
  <si>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</si>
  <si>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</si>
  <si>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</si>
  <si>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</si>
  <si>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</si>
  <si>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</si>
  <si>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</si>
  <si>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</si>
  <si>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</si>
  <si>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</si>
  <si>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</si>
  <si>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</si>
  <si>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</si>
  <si>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</si>
  <si>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</si>
  <si>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</si>
  <si>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</si>
  <si>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</si>
  <si>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</si>
  <si>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</si>
  <si>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</si>
  <si>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</si>
  <si>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</si>
  <si>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</si>
  <si>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</si>
  <si>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</si>
  <si>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</si>
  <si>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</si>
  <si>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</si>
  <si>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</si>
  <si>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</si>
  <si>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</si>
  <si>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</si>
  <si>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</si>
  <si>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</si>
  <si>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</si>
  <si>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</si>
  <si>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</si>
  <si>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</si>
  <si>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</si>
  <si>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</si>
  <si>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</si>
  <si>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</si>
  <si>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</si>
  <si>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</si>
  <si>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</si>
  <si>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</si>
  <si>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</si>
  <si>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</si>
  <si>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</si>
  <si>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</si>
  <si>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</si>
  <si>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</si>
  <si>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</si>
  <si>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</si>
  <si>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</si>
  <si>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</si>
  <si>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</si>
  <si>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</si>
  <si>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</si>
  <si>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</si>
  <si>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</si>
  <si>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</si>
  <si>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</si>
  <si>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</si>
  <si>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</si>
  <si>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</si>
  <si>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</si>
  <si>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</si>
  <si>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</si>
  <si>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</si>
  <si>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</si>
  <si>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</si>
  <si>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</si>
  <si>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</si>
  <si>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</si>
  <si>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</si>
  <si>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</si>
  <si>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</si>
  <si>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</si>
  <si>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</si>
  <si>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</si>
  <si>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</si>
  <si>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</si>
  <si>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</si>
  <si>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</si>
  <si>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</si>
  <si>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</si>
  <si>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</si>
  <si>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</si>
  <si>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</si>
  <si>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</si>
  <si>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</si>
  <si>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</si>
  <si>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</si>
  <si>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</si>
  <si>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</si>
  <si>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</si>
  <si>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</si>
  <si>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</si>
  <si>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</si>
  <si>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</si>
  <si>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</si>
  <si>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</si>
  <si>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</si>
  <si>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</si>
  <si>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</si>
  <si>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</si>
  <si>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</si>
  <si>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</si>
  <si>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</si>
  <si>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</si>
  <si>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</si>
  <si>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</si>
  <si>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</si>
  <si>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</si>
  <si>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</si>
  <si>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PCM-20251028-00001470</t>
  </si>
  <si>
    <t xml:space="preserve">ETA 30 Mins </t>
  </si>
  <si>
    <t>NO PCM</t>
  </si>
  <si>
    <t xml:space="preserve">ETA 40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</si>
  <si>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</si>
  <si>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</si>
  <si>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</si>
  <si>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</si>
  <si>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</si>
  <si>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</si>
  <si>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</si>
  <si>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</si>
  <si>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</si>
  <si>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</si>
  <si>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</si>
  <si>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</si>
  <si>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</si>
  <si>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</si>
  <si>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</si>
  <si>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</si>
  <si>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</si>
  <si>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</si>
  <si>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</si>
  <si>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</si>
  <si>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</si>
  <si>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</si>
  <si>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</si>
  <si>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</si>
  <si>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</si>
  <si>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</si>
  <si>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</si>
  <si>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</si>
  <si>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</si>
  <si>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</si>
  <si>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</si>
  <si>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</si>
  <si>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</si>
  <si>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</si>
  <si>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</si>
  <si>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</si>
  <si>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</si>
  <si>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</si>
  <si>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</si>
  <si>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</si>
  <si>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</si>
  <si>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</si>
  <si>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</si>
  <si>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</si>
  <si>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</si>
  <si>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</si>
  <si>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</si>
  <si>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</si>
  <si>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</si>
  <si>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</si>
  <si>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</si>
  <si>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</si>
  <si>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</si>
  <si>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</si>
  <si>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</si>
  <si>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</si>
  <si>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</si>
  <si>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</si>
  <si>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</si>
  <si>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</si>
  <si>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</si>
  <si>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</si>
  <si>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</si>
  <si>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</si>
  <si>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</si>
  <si>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</si>
  <si>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</si>
  <si>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</si>
  <si>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</si>
  <si>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</si>
  <si>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</si>
  <si>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</si>
  <si>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</si>
  <si>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</si>
  <si>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</si>
  <si>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</si>
  <si>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</si>
  <si>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</si>
  <si>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</si>
  <si>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</si>
  <si>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</si>
  <si>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</si>
  <si>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PCM-20251028-00001514</t>
  </si>
  <si>
    <t>Team Face access issue to access Guarden located site due payment issue, escalated to SMT in progress</t>
  </si>
  <si>
    <t>PCM-20251028-00001271</t>
  </si>
  <si>
    <t>ETA:20  Min</t>
  </si>
  <si>
    <t xml:space="preserve"> PCM-20250215-00000830 </t>
  </si>
  <si>
    <t>LTE site still down and  site located in aramco area access issue need special permission</t>
  </si>
  <si>
    <t>PCM-20251028-00001471</t>
  </si>
  <si>
    <t>EM team on the way need 90 Min</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</si>
  <si>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</si>
  <si>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</si>
  <si>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</si>
  <si>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</si>
  <si>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</si>
  <si>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</si>
  <si>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</si>
  <si>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PCM-20251028-00001516</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</si>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</sst>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6" totalsRowShown="0" headerRowDxfId="174" dataDxfId="173" headerRowBorderDxfId="171" tableBorderDxfId="172" totalsRowBorderDxfId="170">
  <autoFilter ref="A1:L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5" totalsRowShown="0" headerRowDxfId="48" dataDxfId="47" headerRowBorderDxfId="45" tableBorderDxfId="46" totalsRowBorderDxfId="44">
  <autoFilter ref="A1:L18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6"/>
  <sheetViews>
    <sheetView tabSelected="1" workbookViewId="0">
      <selection activeCell="F8" sqref="F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295.74370011573774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6.4382986107375473E-2</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6.3086689813644625E-2</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19206</v>
      </c>
      <c r="E5" s="135" t="s">
        <v>38998</v>
      </c>
      <c r="F5" s="172">
        <v>45958.645590277774</v>
      </c>
      <c r="G5" s="137">
        <f ca="1">IFERROR(NOW()-F5,"")</f>
        <v>4.6535763889551163E-2</v>
      </c>
      <c r="H5" s="136">
        <v>45958.637256944443</v>
      </c>
      <c r="I5" s="134" t="str">
        <f>IFERROR(VLOOKUP(D5,DB!A:F,6,0),"")</f>
        <v>SCECO</v>
      </c>
      <c r="J5" s="134" t="str">
        <f>IFERROR(VLOOKUP(D5,DB!A:G,7,0),"")</f>
        <v>Vandalized+No BB Design</v>
      </c>
      <c r="K5" s="170" t="s">
        <v>39005</v>
      </c>
      <c r="L5" s="139" t="str">
        <f>IFERROR(VLOOKUP(D5,DB!A:I,9,0),"")</f>
        <v>Latis</v>
      </c>
    </row>
    <row r="6" spans="1:15" ht="15" customHeight="1">
      <c r="A6" s="133" t="s">
        <v>39006</v>
      </c>
      <c r="B6" s="134" t="str">
        <f>IFERROR(VLOOKUP(D6,DB!A:K,11,0),"")</f>
        <v>R1</v>
      </c>
      <c r="C6" s="134">
        <v>1</v>
      </c>
      <c r="D6" s="134" t="s">
        <v>14234</v>
      </c>
      <c r="E6" s="135"/>
      <c r="F6" s="136">
        <v>45958.683668981481</v>
      </c>
      <c r="G6" s="137">
        <f ca="1">IFERROR(NOW()-F6,"")</f>
        <v>8.457060182990972E-3</v>
      </c>
      <c r="H6" s="136">
        <v>45958.683668981481</v>
      </c>
      <c r="I6" s="134" t="str">
        <f>IFERROR(VLOOKUP(D6,DB!A:F,6,0),"")</f>
        <v>SCECO</v>
      </c>
      <c r="J6" s="134" t="str">
        <f>IFERROR(VLOOKUP(D6,DB!A:G,7,0),"")</f>
        <v>Dead</v>
      </c>
      <c r="K6" s="138" t="s">
        <v>39007</v>
      </c>
      <c r="L6" s="139" t="str">
        <f>IFERROR(VLOOKUP(D6,DB!A:I,9,0),"")</f>
        <v>Latis</v>
      </c>
    </row>
    <row r="7" spans="1:15" ht="15" customHeight="1">
      <c r="A7" s="133"/>
      <c r="B7" s="134" t="str">
        <f>IFERROR(VLOOKUP(D7,DB!A:K,11,0),"")</f>
        <v/>
      </c>
      <c r="C7" s="134"/>
      <c r="D7" s="134"/>
      <c r="E7" s="135"/>
      <c r="F7" s="136"/>
      <c r="G7" s="137">
        <f ca="1">IFERROR(NOW()-F7,"")</f>
        <v>45958.692126041664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45958.692126041664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45958.692126041664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45958.692126041664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45958.692126041664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45958.692126041664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45958.692126041664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45958.692126041664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45958.692126041664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45958.692126041664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45958.692126041664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45958.692126041664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45958.692126041664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45958.692126041664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45958.692126041664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45958.692126041664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45958.692126041664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45958.692126041664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45958.692126041664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45958.692126041664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45958.692126041664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45958.692126041664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45958.692126041664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45958.692126041664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45958.692126041664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45958.692126041664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45958.692126041664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45958.692126041664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45958.692126041664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45958.692126041664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45958.692126041664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45958.692126041664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45958.692126041664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45958.692126041664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45958.692126041664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45958.692126041664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45958.692126041664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45958.692126041664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45958.692126041664</v>
      </c>
      <c r="H45" s="136"/>
      <c r="I45" s="134" t="str">
        <f>IFERROR(VLOOKUP(D45,DB!A:F,6,0),"")</f>
        <v/>
      </c>
      <c r="J45" s="134" t="str">
        <f>IFERROR(VLOOKUP(D45,DB!A:G,7,0),"")</f>
        <v/>
      </c>
      <c r="K45" s="138"/>
      <c r="L45" s="139" t="str">
        <f>IFERROR(VLOOKUP(D45,DB!A:I,9,0),"")</f>
        <v/>
      </c>
    </row>
    <row r="46" spans="1:12" ht="15" customHeight="1">
      <c r="A46" s="145"/>
      <c r="B46" s="146" t="str">
        <f>IFERROR(VLOOKUP(D46,DB!A:K,11,0),"")</f>
        <v/>
      </c>
      <c r="C46" s="146"/>
      <c r="D46" s="146"/>
      <c r="E46" s="147"/>
      <c r="F46" s="148"/>
      <c r="G46" s="149">
        <f ca="1">IFERROR(NOW()-F46,"")</f>
        <v>45958.692126041664</v>
      </c>
      <c r="H46" s="148"/>
      <c r="I46" s="146" t="str">
        <f>IFERROR(VLOOKUP(D46,DB!A:F,6,0),"")</f>
        <v/>
      </c>
      <c r="J46" s="146" t="str">
        <f>IFERROR(VLOOKUP(D46,DB!A:G,7,0),"")</f>
        <v/>
      </c>
      <c r="K46" s="150"/>
      <c r="L46" s="151" t="str">
        <f>IFERROR(VLOOKUP(D46,DB!A:I,9,0),"")</f>
        <v/>
      </c>
    </row>
  </sheetData>
  <customSheetViews>
    <customSheetView guid="{F6042A99-DD27-4453-835D-0834D95730CC}" filter="1" showAutoFilter="1">
      <pageMargins left="0" right="0" top="0" bottom="0" header="0" footer="0"/>
      <autoFilter ref="B1:M1" xr:uid="{91C3F0FE-1651-4F81-BB9A-C2D0219ED4CC}"/>
    </customSheetView>
  </customSheetViews>
  <dataValidations count="2">
    <dataValidation allowBlank="1" showInputMessage="1" showErrorMessage="1" sqref="E1" xr:uid="{5DBA255D-CDD9-49FB-AD3C-AF70AB4EE696}"/>
    <dataValidation type="list" allowBlank="1" showInputMessage="1" showErrorMessage="1" sqref="E2:E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133.6922880787024</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2</v>
      </c>
      <c r="D4" s="18" t="s">
        <v>30004</v>
      </c>
      <c r="E4" s="114" t="s">
        <v>39085</v>
      </c>
      <c r="F4" s="115">
        <v>45958.660115740742</v>
      </c>
      <c r="G4" s="116">
        <f ca="1">IFERROR(NOW()-F4,"-")</f>
        <v>3.2010300921683665E-2</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45958.692126041664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45958.692126041664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45958.692126041664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45958.692126041664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45958.692126041664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45958.692126041664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45958.692126041664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45958.692126041664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45958.692126041664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45958.692126041664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45958.692126041664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45958.692126041664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45958.692126041664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45958.692126041664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45958.692126041664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45958.692126041664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45958.692126041664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45958.692126041664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45958.692126041664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45958.692126041664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45958.692126041664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45958.692126041664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45958.692126041664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45958.692126041664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45958.692126041664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45958.692126041664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45958.692126041664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45958.692126041664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45958.692126041664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45958.692126041664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45958.692126041664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45958.692126041664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45958.692126041664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45958.692126041664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45958.692126041664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45958.692126041664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45958.692126041664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45958.692126041664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45958.692126041664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45958.692126041664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45958.692126041664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45958.692126041664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45958.692126041664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45958.692126041664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45958.692126041664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45958.692126041664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45958.692126041664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45958.692126041664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45958.692126041664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45958.692126041664</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45958.692126041664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45958.692126041664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45958.692126041664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45958.692126041664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45958.692126041664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45958.692126041664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45958.692126041664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45958.692126041664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45958.692126041664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45958.692126041664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45958.692126041664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45958.692126041664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45958.692126041664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45958.692126041664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45958.692126041664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45958.692126041664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45958.692126041664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45958.692126041664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45958.692126041664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45958.692126041664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45958.692126041664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45958.692126041664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45958.692126041664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45958.692126041664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45958.692126041664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45958.692126041664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45958.692126041664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45958.692126041664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45958.692126041664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45958.692126041664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45958.692126041664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45958.692126041664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45958.692126041664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45958.692126041664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45958.692126041664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45958.692126041664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45958.692126041664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45958.692126041664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45958.692126041664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45958.692126041664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45958.692126041664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45958.692126041664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45958.692126041664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45958.692126041664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45958.692126041664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45958.692126041664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45958.692126041664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45958.692126041664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45958.692126041664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45958.692126041664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45958.692126041664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45958.692126041664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45958.692126041664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45958.692126041664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45958.692126041664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45958.692126041664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45958.692126041664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45958.692126041664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45958.692126041664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45958.692126041664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45958.692126041664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45958.692126041664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45958.692126041664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45958.692126041664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45958.692126041664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45958.692126041664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45958.692126041664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45958.692126041664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45958.692126041664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45958.692126041664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45958.692126041664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45958.692126041664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45958.692126041664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45958.692126041664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45958.692126041664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45958.692126041664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45958.692126041664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45958.692126041664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45958.692126041664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45958.692126041664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45958.692126041664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45958.692126041664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45958.692126041664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45958.692126041664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45958.692126041664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45958.692126041664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45958.692126041664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45958.692126041664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45958.692126041664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45958.692126041664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45958.692126041664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45958.692126041664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45958.692126041664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45958.692126041664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45958.692126041664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45958.692126041664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45958.692126041664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45958.692126041664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45958.692126041664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45958.692126041664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45958.692126041664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45958.692126041664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45958.692126041664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45958.692126041664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45958.692126041664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45958.692126041664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45958.692126041664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45958.692126041664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45958.692126041664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45958.692126041664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45958.692126041664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45958.692126041664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45958.692126041664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45958.692126041664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45958.692126041664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45958.692126041664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45958.692126041664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45958.692126041664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45958.692126041664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45958.692126041664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45958.692126041664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45958.692126041664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45958.692126041664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45958.692126041664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45958.692126041664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45958.692126041664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45958.692126041664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45958.692126041664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45958.692126041664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45958.692126041664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45958.692126041664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45958.692126041664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45958.692126041664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45958.692126041664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45958.692126041664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45958.692126041664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45958.692126041664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45958.692126041664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45958.692126041664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45958.692126041664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45958.692126041664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45958.692126041664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45958.692126041664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45958.692126041664</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39092</v>
      </c>
      <c r="B2" s="63" t="str">
        <f>IFERROR(VLOOKUP(D2,DB!A:K,11,0),"")</f>
        <v>R3</v>
      </c>
      <c r="C2" s="18">
        <v>1</v>
      </c>
      <c r="D2" s="63" t="s">
        <v>20220</v>
      </c>
      <c r="E2" s="18" t="s">
        <v>38998</v>
      </c>
      <c r="F2" s="20">
        <v>45958.578564814816</v>
      </c>
      <c r="G2" s="21">
        <f t="shared" ref="G2:G7" ca="1" si="0">IFERROR(NOW()-F2,"-")</f>
        <v>0.11356122684810543</v>
      </c>
      <c r="H2" s="22">
        <v>45958.572777777779</v>
      </c>
      <c r="I2" s="19" t="str">
        <f>IFERROR(VLOOKUP(D2,DB!A:F,6,0),"")</f>
        <v>SCECO</v>
      </c>
      <c r="J2" s="18" t="str">
        <f>IFERROR(VLOOKUP(D2,DB!A:G,7,0),"")</f>
        <v>Dead</v>
      </c>
      <c r="K2" s="46" t="s">
        <v>39093</v>
      </c>
      <c r="L2" s="23" t="str">
        <f>IFERROR(VLOOKUP(D2,DB!A:I,9,0),"")</f>
        <v>Latis</v>
      </c>
    </row>
    <row r="3" spans="1:13" ht="15" customHeight="1">
      <c r="A3" s="19"/>
      <c r="B3" s="63" t="str">
        <f>IFERROR(VLOOKUP(D3,DB!A:K,11,0),"")</f>
        <v/>
      </c>
      <c r="C3" s="18"/>
      <c r="D3" s="18"/>
      <c r="E3" s="18"/>
      <c r="F3" s="20"/>
      <c r="G3" s="21">
        <f t="shared" ca="1" si="0"/>
        <v>45958.692126041664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45958.692126041664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45958.692126041664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45958.692126041664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45958.692126041664</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45958.692126041664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45958.692126041664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45958.692126041664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45958.692126041664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45958.692126041664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45958.692126041664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45958.692126041664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45958.692126041664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45958.692126041664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45958.692126041664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45958.692126041664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45958.692126041664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45958.692126041664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45958.692126041664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45958.692126041664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45958.692126041664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45958.692126041664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45958.692126041664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45958.692126041664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45958.692126041664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45958.692126041664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45958.692126041664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45958.692126041664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45958.692126041664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45958.692126041664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45958.692126041664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45958.692126041664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45958.692126041664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45958.692126041664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45958.692126041664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45958.692126041664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45958.692126041664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45958.692126041664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45958.692126041664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45958.692126041664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45958.692126041664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45958.692126041664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45958.692126041664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45958.692126041664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45958.692126041664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45958.692126041664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45958.692126041664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45958.692126041664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45958.692126041664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45958.692126041664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45958.692126041664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45958.692126041664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45958.692126041664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45958.692126041664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45958.692126041664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45958.692126041664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45958.692126041664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45958.692126041664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45958.692126041664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45958.692126041664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45958.692126041664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45958.692126041664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45958.692126041664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45958.692126041664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45958.692126041664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45958.692126041664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45958.692126041664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45958.692126041664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45958.692126041664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45958.692126041664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45958.692126041664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45958.692126041664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45958.692126041664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45958.692126041664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45958.692126041664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45958.692126041664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45958.692126041664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45958.692126041664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45958.692126041664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45958.692126041664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45958.692126041664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45958.692126041664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45958.692126041664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45958.692126041664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45958.692126041664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45958.692126041664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45958.692126041664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45958.692126041664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45958.692126041664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45958.692126041664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45958.692126041664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45958.692126041664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45958.692126041664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45958.692126041664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45958.692126041664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45958.692126041664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45958.692126041664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45958.692126041664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45958.692126041664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45958.692126041664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45958.692126041664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45958.692126041664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45958.692126041664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45958.692126041664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45958.692126041664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45958.692126041664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45958.692126041664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45958.692126041664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45958.692126041664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45958.692126041664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45958.692126041664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45958.692126041664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45958.692126041664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45958.692126041664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45958.692126041664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45958.692126041664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45958.692126041664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45958.692126041664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45958.692126041664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45958.692126041664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45958.692126041664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45958.692126041664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45958.692126041664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45958.692126041664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45958.692126041664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45958.692126041664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45958.692126041664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45958.692126041664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45958.692126041664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45958.692126041664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45958.692126041664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45958.692126041664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45958.692126041664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45958.692126041664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45958.692126041664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45958.692126041664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45958.692126041664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45958.692126041664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45958.692126041664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45958.692126041664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45958.692126041664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45958.692126041664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45958.692126041664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45958.692126041664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45958.692126041664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45958.692126041664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45958.692126041664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45958.692126041664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45958.692126041664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45958.692126041664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45958.692126041664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45958.692126041664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45958.692126041664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45958.692126041664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45958.692126041664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45958.692126041664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45958.692126041664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45958.692126041664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45958.692126041664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45958.692126041664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45958.692126041664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45958.692126041664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45958.692126041664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45958.692126041664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45958.692126041664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45958.692126041664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45958.692126041664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45958.692126041664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45958.692126041664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45958.692126041664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45958.692126041664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45958.692126041664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45958.692126041664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45958.692126041664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45958.692126041664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45958.692126041664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45958.692126041664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45958.692126041664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45958.692126041664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45958.692126041664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45958.692126041664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45958.692126041664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45958.692126041664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45958.692126041664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45958.692126041664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45958.692126041664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45958.692126041664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45958.692126041664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45958.692126041664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45958.692126041664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45958.692126041664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45958.692126041664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45958.692126041664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45958.692126041664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45958.692126041664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45958.692126041664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45958.692126041664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45958.692126041664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45958.692126041664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45958.692126041664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45958.692126041664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45958.692126041664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45958.692126041664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45958.692126041664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45958.692126041664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45958.692126041664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45958.692126041664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45958.692126041664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45958.692126041664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45958.692126041664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45958.692126041664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45958.692126041664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45958.692126041664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45958.692126041664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45958.692126041664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45958.692126041664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45958.692126041664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45958.692126041664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45958.692126041664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45958.692126041664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45958.692126041664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45958.692126041664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45958.692126041664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45958.692126041664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45958.692126041664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45958.692126041664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45958.692126041664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45958.692126041664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45958.692126041664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45958.692126041664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45958.692126041664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45958.692126041664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45958.692126041664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45958.692126041664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45958.692126041664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45958.692126041664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45958.692126041664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45958.692126041664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45958.692126041664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45958.692126041664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45958.692126041664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45958.692126041664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45958.692126041664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45958.692126041664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45958.692126041664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45958.692126041664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45958.692126041664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45958.692126041664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45958.692126041664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45958.692126041664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45958.692126041664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45958.692126041664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45958.692126041664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45958.692126041664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45958.692126041664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45958.692126041664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45958.692126041664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45958.692126041664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45958.692126041664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45958.692126041664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45958.692126041664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45958.692126041664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45958.692126041664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45958.692126041664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45958.692126041664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45958.692126041664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45958.692126041664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45958.692126041664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45958.692126041664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45958.692126041664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45958.692126041664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45958.692126041664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45958.692126041664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45958.692126041664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45958.692126041664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45958.692126041664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45958.692126041664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45958.692126041664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45958.692126041664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45958.692126041664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45958.692126041664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45958.692126041664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45958.692126041664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45958.692126041664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45958.692126041664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45958.692126041664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45958.692126041664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45958.692126041664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45958.692126041664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45958.692126041664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45958.692126041664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45958.692126041664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45958.692126041664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45958.692126041664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45958.692126041664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45958.692126041664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45958.692126041664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45958.692126041664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45958.692126041664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45958.692126041664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45958.692126041664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45958.692126041664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45958.692126041664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45958.692126041664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45958.692126041664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45958.692126041664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45958.692126041664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45958.692126041664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45958.692126041664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45958.692126041664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45958.692126041664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45958.692126041664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45958.692126041664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45958.692126041664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45958.692126041664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45958.692126041664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45958.692126041664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45958.692126041664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45958.692126041664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45958.692126041664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45958.692126041664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45958.692126041664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45958.692126041664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45958.692126041664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45958.692126041664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45958.692126041664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45958.692126041664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45958.692126041664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45958.692126041664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45958.692126041664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45958.692126041664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45958.692126041664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45958.692126041664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45958.692126041664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45958.692126041664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45958.692126041664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45958.692126041664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45958.692126041664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45958.692126041664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45958.692126041664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45958.692126041664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45958.692126041664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45958.692126041664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45958.692126041664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45958.692126041664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45958.692126041664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45958.692126041664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45958.692126041664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45958.692126041664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45958.692126041664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45958.692126041664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45958.692126041664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45958.692126041664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45958.692126041664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45958.692126041664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45958.692126041664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45958.692126041664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45958.692126041664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45958.692126041664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45958.692126041664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45958.692126041664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45958.692126041664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45958.692126041664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45958.692126041664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45958.692126041664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45958.692126041664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45958.692126041664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45958.692126041664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45958.692126041664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45958.692126041664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45958.692126041664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45958.692126041664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45958.692126041664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45958.692126041664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45958.692126041664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45958.692126041664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45958.692126041664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45958.692126041664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45958.692126041664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45958.692126041664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45958.692126041664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45958.692126041664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45958.692126041664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45958.692126041664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45958.692126041664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45958.692126041664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45958.692126041664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45958.692126041664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45958.692126041664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45958.692126041664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45958.692126041664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45958.692126041664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45958.692126041664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45958.692126041664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45958.692126041664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45958.692126041664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45958.692126041664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45958.692126041664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45958.692126041664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45958.692126041664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45958.692126041664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45958.692126041664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45958.692126041664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45958.692126041664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45958.692126041664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45958.692126041664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45958.692126041664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45958.692126041664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45958.692126041664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45958.692126041664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45958.692126041664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45958.692126041664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45958.692126041664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45958.692126041664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45958.692126041664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45958.692126041664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45958.692126041664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45958.692126041664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45958.692126041664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45958.692126041664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45958.692126041664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45958.692126041664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45958.692126041664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45958.692126041664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45958.692126041664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45958.692126041664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45958.692126041664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45958.692126041664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45958.692126041664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45958.692126041664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45958.692126041664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45958.692126041664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45958.692126041664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45958.692126041664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45958.692126041664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45958.692126041664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45958.692126041664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45958.692126041664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45958.692126041664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45958.692126041664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45958.692126041664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45958.692126041664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45958.692126041664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45958.692126041664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45958.692126041664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45958.692126041664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45958.692126041664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45958.692126041664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45958.692126041664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45958.692126041664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45958.692126041664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45958.692126041664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45958.692126041664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45958.692126041664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45958.692126041664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45958.692126041664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45958.692126041664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45958.692126041664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45958.692126041664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45958.692126041664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45958.692126041664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45958.692126041664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45958.692126041664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45958.692126041664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45958.692126041664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45958.692126041664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45958.692126041664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45958.692126041664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45958.692126041664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45958.692126041664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45958.692126041664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45958.692126041664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45958.692126041664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45958.692126041664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45958.692126041664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45958.692126041664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45958.692126041664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45958.692126041664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45958.692126041664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45958.692126041664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45958.692126041664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45958.692126041664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45958.692126041664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45958.692126041664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45958.692126041664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45958.692126041664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45958.692126041664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45958.692126041664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45958.692126041664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45958.692126041664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45958.692126041664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45958.692126041664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45958.692126041664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45958.692126041664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45958.692126041664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45958.692126041664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45958.692126041664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45958.692126041664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45958.692126041664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45958.692126041664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45958.692126041664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45958.692126041664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45958.692126041664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45958.692126041664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45958.692126041664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45958.692126041664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45958.692126041664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45958.692126041664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45958.692126041664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45958.692126041664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45958.692126041664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45958.692126041664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45958.692126041664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45958.692126041664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45958.692126041664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45958.692126041664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45958.692126041664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45958.692126041664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45958.692126041664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45958.692126041664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45958.692126041664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45958.692126041664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45958.692126041664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45958.692126041664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45958.692126041664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45958.692126041664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45958.692126041664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45958.692126041664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45958.692126041664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45958.692126041664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45958.692126041664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45958.692126041664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45958.692126041664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45958.692126041664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45958.692126041664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45958.692126041664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45958.692126041664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45958.692126041664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45958.692126041664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45958.692126041664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45958.692126041664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45958.692126041664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45958.692126041664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45958.692126041664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45958.692126041664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45958.692126041664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45958.692126041664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45958.692126041664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45958.692126041664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45958.692126041664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45958.692126041664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45958.692126041664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45958.692126041664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45958.692126041664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45958.692126041664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45958.692126041664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45958.692126041664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45958.692126041664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45958.692126041664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45958.692126041664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45958.692126041664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45958.692126041664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45958.692126041664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45958.692126041664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45958.692126041664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45958.692126041664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45958.692126041664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45958.692126041664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45958.692126041664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45958.692126041664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45958.692126041664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45958.692126041664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45958.692126041664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45958.692126041664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45958.692126041664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45958.692126041664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45958.692126041664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45958.692126041664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45958.692126041664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45958.692126041664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45958.692126041664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45958.692126041664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45958.692126041664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45958.692126041664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45958.692126041664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45958.692126041664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45958.692126041664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45958.692126041664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45958.692126041664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45958.692126041664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45958.692126041664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45958.692126041664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45958.692126041664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45958.692126041664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45958.692126041664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45958.692126041664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45958.692126041664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45958.692126041664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45958.692126041664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45958.692126041664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45958.692126041664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45958.692126041664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45958.692126041664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45958.692126041664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45958.692126041664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45958.692126041664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45958.692126041664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45958.692126041664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45958.692126041664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45958.692126041664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45958.692126041664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45958.692126041664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45958.692126041664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45958.692126041664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45958.692126041664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45958.692126041664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45958.692126041664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45958.692126041664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45958.692126041664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45958.692126041664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45958.692126041664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45958.692126041664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45958.692126041664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45958.692126041664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45958.692126041664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45958.692126041664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45958.692126041664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45958.692126041664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45958.692126041664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45958.692126041664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45958.692126041664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45958.692126041664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45958.692126041664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45958.692126041664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45958.692126041664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45958.692126041664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45958.692126041664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45958.692126041664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45958.692126041664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45958.692126041664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45958.692126041664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45958.692126041664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45958.692126041664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45958.692126041664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45958.692126041664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45958.692126041664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45958.692126041664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45958.692126041664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45958.692126041664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45958.692126041664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45958.692126041664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45958.692126041664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45958.692126041664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45958.692126041664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45958.692126041664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45958.692126041664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45958.692126041664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45958.692126041664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45958.692126041664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45958.692126041664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45958.692126041664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45958.692126041664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45958.692126041664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45958.692126041664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45958.692126041664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45958.692126041664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45958.692126041664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45958.692126041664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45958.692126041664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45958.692126041664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45958.692126041664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45958.692126041664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45958.692126041664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45958.692126041664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45958.692126041664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45958.692126041664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45958.692126041664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45958.692126041664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45958.692126041664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45958.692126041664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45958.692126041664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45958.692126041664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45958.692126041664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45958.692126041664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45958.692126041664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45958.692126041664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45958.692126041664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45958.692126041664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45958.692126041664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45958.692126041664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45958.692126041664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45958.692126041664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45958.692126041664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45958.692126041664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45958.692126041664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45958.692126041664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45958.692126041664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45958.692126041664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45958.692126041664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45958.692126041664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45958.692126041664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45958.692126041664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45958.692126041664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45958.692126041664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45958.692126041664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45958.692126041664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45958.692126041664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45958.692126041664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45958.692126041664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45958.692126041664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45958.692126041664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45958.692126041664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45958.692126041664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45958.692126041664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45958.692126041664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45958.692126041664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45958.692126041664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45958.692126041664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45958.692126041664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45958.692126041664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45958.692126041664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45958.692126041664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45958.692126041664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45958.692126041664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45958.692126041664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45958.692126041664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45958.692126041664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45958.692126041664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45958.692126041664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45958.692126041664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45958.692126041664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45958.692126041664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45958.692126041664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45958.692126041664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45958.692126041664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45958.692126041664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45958.692126041664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45958.692126041664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45958.692126041664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45958.692126041664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45958.692126041664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45958.692126041664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45958.692126041664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45958.692126041664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45958.692126041664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45958.692126041664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45958.692126041664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45958.692126041664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45958.692126041664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45958.692126041664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45958.692126041664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45958.692126041664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45958.692126041664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45958.692126041664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45958.692126041664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45958.692126041664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45958.692126041664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45958.692126041664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45958.692126041664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45958.692126041664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45958.692126041664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45958.692126041664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45958.692126041664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45958.692126041664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45958.692126041664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45958.692126041664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45958.692126041664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45958.692126041664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45958.692126041664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45958.692126041664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45958.692126041664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45958.692126041664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45958.692126041664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45958.692126041664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45958.692126041664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45958.692126041664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45958.692126041664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45958.692126041664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45958.692126041664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45958.692126041664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45958.692126041664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45958.692126041664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45958.692126041664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45958.692126041664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45958.692126041664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45958.692126041664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45958.692126041664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45958.692126041664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45958.692126041664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45958.692126041664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45958.692126041664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45958.692126041664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45958.692126041664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45958.692126041664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45958.692126041664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45958.692126041664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45958.692126041664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45958.692126041664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45958.692126041664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45958.692126041664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45958.692126041664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45958.692126041664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45958.692126041664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45958.692126041664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45958.692126041664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45958.692126041664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45958.692126041664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45958.692126041664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45958.692126041664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45958.692126041664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45958.692126041664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45958.692126041664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45958.692126041664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45958.692126041664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45958.692126041664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45958.692126041664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45958.692126041664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45958.692126041664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45958.692126041664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45958.692126041664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45958.692126041664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45958.692126041664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45958.692126041664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45958.692126041664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45958.692126041664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45958.692126041664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45958.692126041664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45958.692126041664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45958.692126041664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45958.692126041664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45958.692126041664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45958.692126041664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45958.692126041664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45958.692126041664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45958.692126041664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45958.692126041664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45958.692126041664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45958.692126041664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45958.692126041664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45958.692126041664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45958.692126041664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45958.692126041664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45958.692126041664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45958.692126041664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45958.692126041664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45958.692126041664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45958.692126041664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45958.692126041664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45958.692126041664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45958.692126041664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45958.692126041664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45958.692126041664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45958.692126041664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45958.692126041664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45958.692126041664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45958.692126041664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45958.692126041664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45958.692126041664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45958.692126041664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45958.692126041664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45958.692126041664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45958.692126041664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45958.692126041664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45958.692126041664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45958.692126041664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45958.692126041664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45958.692126041664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45958.692126041664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45958.692126041664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45958.692126041664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45958.692126041664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45958.692126041664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45958.692126041664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45958.692126041664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45958.692126041664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45958.692126041664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45958.692126041664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45958.692126041664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45958.692126041664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45958.692126041664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45958.692126041664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45958.692126041664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45958.692126041664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45958.692126041664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45958.692126041664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45958.692126041664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45958.692126041664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45958.692126041664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45958.692126041664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45958.692126041664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45958.692126041664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45958.692126041664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45958.692126041664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45958.692126041664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45958.692126041664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45958.692126041664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45958.692126041664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45958.692126041664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45958.692126041664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45958.692126041664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45958.692126041664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45958.692126041664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45958.692126041664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45958.692126041664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45958.692126041664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45958.692126041664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45958.692126041664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45958.692126041664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45958.692126041664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45958.692126041664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45958.692126041664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45958.692126041664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45958.692126041664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45958.692126041664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45958.692126041664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45958.692126041664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45958.692126041664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45958.692126041664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45958.692126041664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45958.692126041664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45958.692126041664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45958.692126041664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45958.692126041664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45958.692126041664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45958.692126041664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45958.692126041664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45958.692126041664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45958.692126041664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45958.692126041664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45958.692126041664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45958.692126041664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45958.692126041664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45958.692126041664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45958.692126041664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45958.692126041664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45958.692126041664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45958.692126041664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45958.692126041664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45958.692126041664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45958.692126041664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45958.692126041664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45958.692126041664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45958.692126041664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45958.692126041664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45958.692126041664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45958.692126041664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45958.692126041664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45958.692126041664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45958.692126041664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45958.692126041664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45958.692126041664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45958.692126041664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45958.692126041664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45958.692126041664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45958.692126041664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45958.692126041664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45958.692126041664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45958.692126041664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45958.692126041664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45958.692126041664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45958.692126041664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45958.692126041664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45958.692126041664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45958.692126041664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45958.692126041664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45958.692126041664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45958.692126041664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45958.692126041664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45958.692126041664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45958.692126041664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45958.692126041664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45958.692126041664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45958.692126041664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45958.692126041664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45958.692126041664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45958.692126041664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45958.692126041664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45958.692126041664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45958.692126041664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45958.692126041664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45958.692126041664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45958.692126041664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45958.692126041664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45958.692126041664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45958.692126041664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45958.692126041664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45958.692126041664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45958.692126041664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45958.692126041664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45958.692126041664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45958.692126041664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45958.692126041664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45958.692126041664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45958.692126041664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45958.692126041664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45958.692126041664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45958.692126041664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45958.692126041664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45958.692126041664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45958.692126041664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45958.692126041664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45958.692126041664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45958.692126041664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45958.692126041664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45958.692126041664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45958.692126041664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45958.692126041664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45958.692126041664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45958.692126041664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45958.692126041664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45958.692126041664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45958.692126041664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45958.692126041664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45958.692126041664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45958.692126041664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45958.692126041664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45958.692126041664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45958.692126041664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45958.692126041664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45958.692126041664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45958.692126041664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45958.692126041664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45958.692126041664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45958.692126041664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45958.692126041664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45958.692126041664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45958.692126041664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45958.692126041664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45958.692126041664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45958.692126041664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45958.692126041664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45958.692126041664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45958.692126041664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45958.692126041664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45958.692126041664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45958.692126041664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45958.692126041664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45958.692126041664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45958.692126041664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45958.692126041664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45958.692126041664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45958.692126041664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45958.692126041664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45958.692126041664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45958.692126041664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45958.692126041664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45958.692126041664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45958.692126041664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45958.692126041664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45958.692126041664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45958.692126041664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45958.692126041664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45958.692126041664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45958.692126041664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45958.692126041664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45958.692126041664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45958.692126041664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45958.692126041664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45958.692126041664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45958.692126041664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45958.692126041664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45958.692126041664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45958.692126041664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45958.692126041664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45958.692126041664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45958.692126041664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45958.692126041664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45958.692126041664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45958.692126041664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45958.692126041664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45958.692126041664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45958.692126041664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45958.692126041664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45958.692126041664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45958.692126041664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45958.692126041664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45958.692126041664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45958.692126041664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45958.692126041664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45958.692126041664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45958.692126041664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45958.692126041664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45958.692126041664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45958.692126041664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45958.692126041664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45958.692126041664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45958.692126041664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45958.692126041664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45958.692126041664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45958.692126041664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45958.692126041664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45958.692126041664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45958.692126041664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45958.692126041664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45958.692126041664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45958.692126041664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45958.692126041664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45958.692126041664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45958.692126041664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45958.692126041664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45958.692126041664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45958.692126041664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45958.692126041664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45958.692126041664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45958.692126041664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45958.692126041664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45958.692126041664</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5"/>
  <sheetViews>
    <sheetView workbookViewId="0">
      <selection activeCell="F11" sqref="F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255.21140844906768</v>
      </c>
      <c r="H2" s="99">
        <v>45703.474768518521</v>
      </c>
      <c r="I2" s="99" t="str">
        <f>IFERROR(VLOOKUP(D2,DB!A:F,6,0),"")</f>
        <v>SCECO</v>
      </c>
      <c r="J2" s="99" t="str">
        <f>IFERROR(VLOOKUP(D2,DB!A:G,7,0),"")</f>
        <v>Dead</v>
      </c>
      <c r="K2" s="101" t="s">
        <v>39095</v>
      </c>
      <c r="L2" s="94" t="str">
        <f>IFERROR(VLOOKUP(D2,DB!A:I,9,0),"")</f>
        <v>Latis</v>
      </c>
    </row>
    <row r="3" spans="1:16" ht="15" customHeight="1">
      <c r="A3" s="119" t="s">
        <v>39096</v>
      </c>
      <c r="B3" s="119" t="str">
        <f>IFERROR(VLOOKUP(D3,DB!A:K,11,0),"")</f>
        <v>R4</v>
      </c>
      <c r="C3" s="120">
        <v>2</v>
      </c>
      <c r="D3" s="121" t="s">
        <v>33976</v>
      </c>
      <c r="E3" s="98" t="s">
        <v>39085</v>
      </c>
      <c r="F3" s="123">
        <v>45958.645185185182</v>
      </c>
      <c r="G3" s="124">
        <f ca="1">IFERROR(NOW()-F3,"")</f>
        <v>4.6940856482251547E-2</v>
      </c>
      <c r="H3" s="123">
        <v>45958.636469907404</v>
      </c>
      <c r="I3" s="119" t="str">
        <f>IFERROR(VLOOKUP(D3,DB!A:F,6,0),"")</f>
        <v>SCECO</v>
      </c>
      <c r="J3" s="119" t="str">
        <f>IFERROR(VLOOKUP(D3,DB!A:G,7,0),"")</f>
        <v>Vandalized</v>
      </c>
      <c r="K3" s="125" t="s">
        <v>39097</v>
      </c>
      <c r="L3" s="121" t="str">
        <f>IFERROR(VLOOKUP(D3,DB!A:I,9,0),"")</f>
        <v>Latis</v>
      </c>
    </row>
    <row r="4" spans="1:16" ht="15" customHeight="1">
      <c r="A4" s="119" t="s">
        <v>39006</v>
      </c>
      <c r="B4" s="119" t="str">
        <f>IFERROR(VLOOKUP(D4,DB!A:K,11,0),"")</f>
        <v>R4</v>
      </c>
      <c r="C4" s="120">
        <v>3</v>
      </c>
      <c r="D4" s="121" t="s">
        <v>24496</v>
      </c>
      <c r="E4" s="98" t="s">
        <v>39085</v>
      </c>
      <c r="F4" s="123"/>
      <c r="G4" s="124">
        <f ca="1">IFERROR(NOW()-F4,"")</f>
        <v>45958.692126041664</v>
      </c>
      <c r="H4" s="123">
        <v>45958.638773148145</v>
      </c>
      <c r="I4" s="119" t="str">
        <f>IFERROR(VLOOKUP(D4,DB!A:F,6,0),"")</f>
        <v>Generator-SG</v>
      </c>
      <c r="J4" s="119" t="str">
        <f>IFERROR(VLOOKUP(D4,DB!A:G,7,0),"")</f>
        <v>Vandalized</v>
      </c>
      <c r="K4" s="125" t="s">
        <v>39098</v>
      </c>
      <c r="L4" s="121" t="str">
        <f>IFERROR(VLOOKUP(D4,DB!A:I,9,0),"")</f>
        <v>Latis</v>
      </c>
    </row>
    <row r="5" spans="1:16" ht="15" customHeight="1">
      <c r="A5" s="119"/>
      <c r="B5" s="119" t="str">
        <f>IFERROR(VLOOKUP(D5,DB!A:K,11,0),"")</f>
        <v/>
      </c>
      <c r="C5" s="120"/>
      <c r="D5" s="121"/>
      <c r="E5" s="98"/>
      <c r="F5" s="123"/>
      <c r="G5" s="124">
        <f ca="1">IFERROR(NOW()-F5,"")</f>
        <v>45958.692126041664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45958.692126041664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45958.692126041664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45958.692126041664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45958.692126041664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45958.692126041664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45958.692126041664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45958.692126041664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45958.692126041664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45958.692126041664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45958.692126041664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45958.692126041664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45958.692126041664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45958.692126041664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45958.692126041664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45958.692126041664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45958.692126041664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45958.692126041664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45958.692126041664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45958.692126041664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45958.692126041664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45958.692126041664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45958.692126041664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45958.692126041664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45958.692126041664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45958.692126041664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45958.692126041664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45958.692126041664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45958.692126041664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45958.692126041664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45958.692126041664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45958.692126041664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45958.692126041664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45958.692126041664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45958.692126041664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45958.692126041664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45958.692126041664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45958.692126041664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45958.692126041664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45958.692126041664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45958.692126041664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45958.692126041664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45958.692126041664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45958.692126041664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45958.692126041664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45958.692126041664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45958.692126041664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45958.692126041664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45958.692126041664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45958.692126041664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45958.692126041664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45958.692126041664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45958.692126041664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45958.692126041664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45958.692126041664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45958.692126041664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45958.692126041664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45958.692126041664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45958.692126041664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45958.692126041664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45958.692126041664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45958.692126041664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45958.692126041664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45958.692126041664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45958.692126041664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45958.692126041664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45958.692126041664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45958.692126041664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45958.692126041664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45958.692126041664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45958.692126041664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45958.692126041664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45958.692126041664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45958.692126041664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45958.692126041664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45958.692126041664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45958.692126041664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45958.692126041664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45958.692126041664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45958.692126041664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45958.692126041664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45958.692126041664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45958.692126041664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45958.692126041664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45958.692126041664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45958.692126041664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45958.692126041664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45958.692126041664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45958.692126041664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45958.692126041664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45958.692126041664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45958.692126041664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45958.692126041664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45958.692126041664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45958.692126041664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45958.692126041664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45958.692126041664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45958.692126041664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45958.692126041664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45958.692126041664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45958.692126041664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45958.692126041664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45958.692126041664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45958.692126041664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45958.692126041664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45958.692126041664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45958.692126041664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45958.692126041664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45958.692126041664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45958.692126041664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45958.692126041664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45958.692126041664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45958.692126041664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45958.692126041664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45958.692126041664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45958.692126041664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45958.692126041664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45958.692126041664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45958.692126041664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45958.692126041664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45958.692126041664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45958.692126041664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45958.692126041664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45958.692126041664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45958.692126041664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45958.692126041664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45958.692126041664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45958.692126041664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45958.692126041664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45958.692126041664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45958.692126041664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45958.692126041664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45958.692126041664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45958.692126041664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45958.692126041664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45958.692126041664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45958.692126041664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45958.692126041664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45958.692126041664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45958.692126041664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45958.692126041664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45958.692126041664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45958.692126041664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45958.692126041664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45958.692126041664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45958.692126041664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45958.692126041664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45958.692126041664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45958.692126041664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45958.692126041664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45958.692126041664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45958.692126041664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45958.692126041664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45958.692126041664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45958.692126041664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45958.692126041664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45958.692126041664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45958.692126041664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45958.692126041664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45958.692126041664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45958.692126041664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45958.692126041664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45958.692126041664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45958.692126041664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45958.692126041664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45958.692126041664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45958.692126041664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45958.692126041664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45958.692126041664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45958.692126041664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45958.692126041664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45958.692126041664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45958.692126041664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45958.692126041664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45958.692126041664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45958.692126041664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45958.692126041664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45958.692126041664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45958.692126041664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45958.692126041664</v>
      </c>
      <c r="H184" s="123"/>
      <c r="I184" s="119" t="str">
        <f>IFERROR(VLOOKUP(D184,DB!A:F,6,0),"")</f>
        <v/>
      </c>
      <c r="J184" s="119" t="str">
        <f>IFERROR(VLOOKUP(D184,DB!A:G,7,0),"")</f>
        <v/>
      </c>
      <c r="K184" s="125"/>
      <c r="L184" s="121" t="str">
        <f>IFERROR(VLOOKUP(D184,DB!A:I,9,0),"")</f>
        <v/>
      </c>
    </row>
    <row r="185" spans="1:12" ht="15" customHeight="1">
      <c r="A185" s="126"/>
      <c r="B185" s="126" t="str">
        <f>IFERROR(VLOOKUP(D185,DB!A:K,11,0),"")</f>
        <v/>
      </c>
      <c r="C185" s="127"/>
      <c r="D185" s="128"/>
      <c r="E185" s="129"/>
      <c r="F185" s="130"/>
      <c r="G185" s="131">
        <f ca="1">IFERROR(NOW()-F185,"")</f>
        <v>45958.692126041664</v>
      </c>
      <c r="H185" s="130"/>
      <c r="I185" s="126" t="str">
        <f>IFERROR(VLOOKUP(D185,DB!A:F,6,0),"")</f>
        <v/>
      </c>
      <c r="J185" s="126" t="str">
        <f>IFERROR(VLOOKUP(D185,DB!A:G,7,0),"")</f>
        <v/>
      </c>
      <c r="K185" s="132"/>
      <c r="L185" s="128" t="str">
        <f>IFERROR(VLOOKUP(D185,DB!A:I,9,0),"")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39099</v>
      </c>
      <c r="B2" s="37" t="str">
        <f>IFERROR(VLOOKUP(D2,DB!A:K,11,0),"")</f>
        <v>R5</v>
      </c>
      <c r="C2" s="37">
        <v>3</v>
      </c>
      <c r="D2" s="118" t="s">
        <v>36034</v>
      </c>
      <c r="E2" s="37" t="s">
        <v>38998</v>
      </c>
      <c r="F2" s="38">
        <v>45891.832060185188</v>
      </c>
      <c r="G2" s="144">
        <f ca="1">IFERROR(NOW()-F2,"")</f>
        <v>66.860065856475558</v>
      </c>
      <c r="H2" s="38">
        <v>45891.790393518517</v>
      </c>
      <c r="I2" s="37" t="str">
        <f>IFERROR(VLOOKUP(D2,DB!A:F,6,0),"")</f>
        <v>Generator-SG</v>
      </c>
      <c r="J2" s="37" t="str">
        <f>IFERROR(VLOOKUP(D2,DB!A:G,7,0),"")</f>
        <v>Vandalized</v>
      </c>
      <c r="K2" s="37" t="s">
        <v>39100</v>
      </c>
      <c r="L2" s="37" t="str">
        <f>IFERROR(VLOOKUP(D2,DB!A:I,9,0),"")</f>
        <v>Latis</v>
      </c>
      <c r="M2" s="117"/>
    </row>
    <row r="3" spans="1:13" ht="30.75">
      <c r="A3" s="37" t="s">
        <v>39101</v>
      </c>
      <c r="B3" s="37" t="str">
        <f>IFERROR(VLOOKUP(D3,DB!A:K,11,0),"")</f>
        <v>R5</v>
      </c>
      <c r="C3" s="37">
        <v>1</v>
      </c>
      <c r="D3" s="37" t="s">
        <v>31329</v>
      </c>
      <c r="E3" s="37" t="s">
        <v>39085</v>
      </c>
      <c r="F3" s="38">
        <v>45926.188877314817</v>
      </c>
      <c r="G3" s="144">
        <f t="shared" ref="G3" ca="1" si="0">IFERROR(NOW()-F3,"")</f>
        <v>32.503248726847232</v>
      </c>
      <c r="H3" s="38">
        <v>45926.158159722225</v>
      </c>
      <c r="I3" s="37" t="str">
        <f>IFERROR(VLOOKUP(D3,DB!A:F,6,0),"")</f>
        <v>SCECO</v>
      </c>
      <c r="J3" s="37" t="str">
        <f>IFERROR(VLOOKUP(D3,DB!A:G,7,0),"")</f>
        <v>Good</v>
      </c>
      <c r="K3" s="37" t="s">
        <v>39102</v>
      </c>
      <c r="L3" s="37" t="str">
        <f>IFERROR(VLOOKUP(D3,DB!A:I,9,0),"")</f>
        <v>Latis</v>
      </c>
      <c r="M3" s="117"/>
    </row>
    <row r="4" spans="1:13" ht="48" customHeight="1">
      <c r="A4" s="152" t="s">
        <v>39103</v>
      </c>
      <c r="B4" s="152" t="str">
        <f>IFERROR(VLOOKUP(D4,DB!A:K,11,0),"")</f>
        <v>R5</v>
      </c>
      <c r="C4" s="152">
        <v>1</v>
      </c>
      <c r="D4" s="152" t="s">
        <v>34781</v>
      </c>
      <c r="E4" s="152" t="s">
        <v>39085</v>
      </c>
      <c r="F4" s="153">
        <v>45948.661111111112</v>
      </c>
      <c r="G4" s="154">
        <f ca="1">IFERROR(NOW()-F4,"")</f>
        <v>10.031014930551464</v>
      </c>
      <c r="H4" s="153">
        <v>45948.661111111112</v>
      </c>
      <c r="I4" s="152" t="str">
        <f>IFERROR(VLOOKUP(D4,DB!A:F,6,0),"")</f>
        <v>SCECO</v>
      </c>
      <c r="J4" s="152" t="str">
        <f>IFERROR(VLOOKUP(D4,DB!A:G,7,0),"")</f>
        <v>Dead</v>
      </c>
      <c r="K4" s="152" t="s">
        <v>39104</v>
      </c>
      <c r="L4" s="152" t="str">
        <f>IFERROR(VLOOKUP(D4,DB!A:I,9,0),"")</f>
        <v>Latis</v>
      </c>
    </row>
    <row r="5" spans="1:13" ht="15">
      <c r="A5" s="152" t="s">
        <v>39105</v>
      </c>
      <c r="B5" s="152" t="str">
        <f>IFERROR(VLOOKUP(D5,DB!A:K,11,0),"")</f>
        <v>R5</v>
      </c>
      <c r="C5" s="152">
        <v>1</v>
      </c>
      <c r="D5" s="152" t="s">
        <v>34901</v>
      </c>
      <c r="E5" s="152" t="s">
        <v>38998</v>
      </c>
      <c r="F5" s="153">
        <v>45958.660034722219</v>
      </c>
      <c r="G5" s="154">
        <f ca="1">IFERROR(NOW()-F5,"")</f>
        <v>3.2091319444589317E-2</v>
      </c>
      <c r="H5" s="153">
        <v>45958.654479166667</v>
      </c>
      <c r="I5" s="152" t="str">
        <f>IFERROR(VLOOKUP(D5,DB!A:F,6,0),"")</f>
        <v>Generator-SG</v>
      </c>
      <c r="J5" s="152" t="str">
        <f>IFERROR(VLOOKUP(D5,DB!A:G,7,0),"")</f>
        <v>Vandalized</v>
      </c>
      <c r="K5" s="152" t="s">
        <v>39106</v>
      </c>
      <c r="L5" s="152" t="str">
        <f>IFERROR(VLOOKUP(D5,DB!A:I,9,0),"")</f>
        <v>Latis</v>
      </c>
    </row>
    <row r="6" spans="1:13" ht="15">
      <c r="A6" s="152"/>
      <c r="B6" s="152" t="str">
        <f>IFERROR(VLOOKUP(D6,DB!A:K,11,0),"")</f>
        <v/>
      </c>
      <c r="C6" s="152"/>
      <c r="D6" s="169"/>
      <c r="E6" s="152"/>
      <c r="F6" s="153"/>
      <c r="G6" s="154">
        <f ca="1">IFERROR(NOW()-F6,"")</f>
        <v>45958.692126041664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45958.692126041664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45958.692126041664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45958.692126041664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45958.692126041664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45958.692126041664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45958.692126041664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45958.692126041664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45958.692126041664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45958.692126041664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45958.692126041664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45958.692126041664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45958.692126041664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45958.692126041664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45958.692126041664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45958.692126041664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45958.692126041664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45958.692126041664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45958.692126041664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45958.692126041664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45958.692126041664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45958.692126041664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45958.692126041664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45958.692126041664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45958.692126041664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45958.692126041664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45958.692126041664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45958.692126041664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45958.692126041664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45958.692126041664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45958.692126041664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45958.692126041664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45958.692126041664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45958.692126041664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45958.692126041664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45958.692126041664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45958.692126041664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45958.692126041664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45958.692126041664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45958.692126041664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45958.692126041664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45958.692126041664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45958.692126041664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45958.692126041664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45958.692126041664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45958.692126041664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45958.692126041664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45958.692126041664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45958.692126041664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45958.692126041664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45958.692126041664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45958.692126041664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45958.692126041664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45958.692126041664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45958.692126041664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45958.692126041664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45958.692126041664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45958.692126041664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45958.692126041664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45958.692126041664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45958.692126041664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45958.692126041664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45958.692126041664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45958.692126041664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45958.692126041664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45958.692126041664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45958.692126041664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45958.692126041664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45958.692126041664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45958.692126041664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45958.692126041664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45958.692126041664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45958.692126041664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45958.692126041664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45958.692126041664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45958.692126041664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45958.692126041664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45958.692126041664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45958.692126041664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45958.692126041664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45958.692126041664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45958.692126041664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45958.692126041664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45958.692126041664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45958.692126041664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45958.692126041664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45958.692126041664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45958.692126041664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45958.692126041664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45958.692126041664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45958.692126041664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45958.692126041664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45958.692126041664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45958.692126041664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45958.692126041664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45958.692126041664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45958.692126041664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45958.692126041664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45958.692126041664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45958.692126041664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45958.692126041664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45958.692126041664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45958.692126041664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45958.692126041664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45958.692126041664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45958.692126041664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45958.692126041664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45958.692126041664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45958.692126041664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45958.692126041664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45958.692126041664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45958.692126041664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45958.692126041664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45958.692126041664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45958.692126041664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45958.692126041664</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45958.692126041664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45958.692126041664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45958.692126041664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45958.692126041664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45958.692126041664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45958.692126041664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45958.692126041664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45958.692126041664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45958.692126041664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45958.692126041664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45958.692126041664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45958.692126041664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45958.692126041664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45958.692126041664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45958.692126041664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45958.692126041664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45958.692126041664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45958.692126041664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45958.692126041664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45958.692126041664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45958.692126041664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45958.692126041664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45958.692126041664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45958.692126041664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45958.692126041664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45958.692126041664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45958.692126041664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45958.692126041664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45958.692126041664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45958.692126041664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45958.692126041664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45958.692126041664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45958.692126041664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45958.692126041664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45958.692126041664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45958.692126041664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45958.692126041664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45958.692126041664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45958.692126041664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45958.692126041664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45958.692126041664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45958.692126041664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45958.692126041664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45958.692126041664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45958.692126041664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45958.692126041664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45958.692126041664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45958.692126041664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45958.692126041664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45958.692126041664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45958.692126041664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45958.692126041664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45958.692126041664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45958.692126041664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45958.692126041664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45958.692126041664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45958.692126041664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45958.692126041664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45958.692126041664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45958.692126041664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45958.692126041664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45958.692126041664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45958.692126041664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45958.692126041664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45958.692126041664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45958.692126041664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45958.692126041664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45958.692126041664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45958.692126041664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45958.692126041664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45958.692126041664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45958.692126041664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45958.692126041664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45958.692126041664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45958.692126041664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45958.692126041664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45958.692126041664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45958.692126041664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45958.692126041664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45958.692126041664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45958.692126041664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45958.692126041664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45958.692126041664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45958.692126041664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45958.692126041664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45958.692126041664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45958.692126041664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45958.692126041664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45958.692126041664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45958.692126041664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45958.692126041664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45958.692126041664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45958.692126041664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45958.692126041664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45958.692126041664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45958.692126041664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45958.692126041664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45958.692126041664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45958.692126041664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45958.692126041664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45958.692126041664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45958.692126041664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45958.692126041664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45958.692126041664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45958.692126041664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45958.692126041664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45958.692126041664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45958.692126041664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45958.692126041664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45958.692126041664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45958.692126041664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45958.692126041664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45958.692126041664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45958.692126041664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45958.692126041664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45958.692126041664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45958.692126041664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45958.692126041664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45958.692126041664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45958.692126041664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45958.692126041664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45958.692126041664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45958.692126041664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45958.692126041664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45958.692126041664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45958.692126041664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45958.692126041664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45958.692126041664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45958.692126041664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45958.692126041664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45958.692126041664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45958.692126041664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45958.692126041664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45958.692126041664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45958.692126041664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45958.692126041664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45958.692126041664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45958.692126041664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45958.692126041664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45958.692126041664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45958.692126041664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45958.692126041664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45958.692126041664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45958.692126041664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45958.692126041664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45958.692126041664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45958.692126041664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45958.692126041664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45958.692126041664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45958.692126041664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45958.692126041664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45958.692126041664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45958.692126041664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45958.692126041664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45958.692126041664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45958.692126041664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45958.692126041664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45958.692126041664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45958.692126041664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45958.692126041664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45958.692126041664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45958.692126041664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45958.692126041664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45958.692126041664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45958.692126041664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45958.692126041664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45958.692126041664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45958.692126041664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45958.692126041664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45958.692126041664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45958.692126041664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45958.692126041664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45958.692126041664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45958.692126041664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45958.692126041664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45958.692126041664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45958.692126041664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45958.692126041664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45958.692126041664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45958.692126041664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45958.692126041664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45958.692126041664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45958.692126041664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45958.692126041664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45958.692126041664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45958.692126041664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45958.692126041664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45958.692126041664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45958.692126041664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45958.692126041664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45958.692126041664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45958.692126041664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45958.692126041664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45958.692126041664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45958.692126041664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45958.692126041664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45958.692126041664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45958.692126041664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45958.692126041664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45958.692126041664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45958.692126041664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45958.692126041664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45958.692126041664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45958.692126041664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45958.692126041664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45958.692126041664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45958.692126041664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45958.692126041664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45958.692126041664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45958.692126041664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45958.692126041664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45958.692126041664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45958.692126041664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45958.692126041664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45958.692126041664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45958.692126041664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45958.692126041664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45958.692126041664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45958.692126041664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45958.692126041664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45958.692126041664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45958.692126041664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45958.692126041664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45958.692126041664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45958.692126041664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45958.692126041664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45958.692126041664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45958.692126041664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45958.692126041664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45958.692126041664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45958.692126041664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45958.692126041664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45958.692126041664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45958.692126041664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45958.692126041664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45958.692126041664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45958.692126041664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45958.692126041664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45958.692126041664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45958.692126041664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45958.692126041664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45958.692126041664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45958.692126041664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45958.692126041664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45958.692126041664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45958.692126041664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45958.692126041664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45958.692126041664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45958.692126041664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45958.692126041664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45958.692126041664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45958.692126041664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45958.692126041664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45958.692126041664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45958.692126041664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45958.692126041664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45958.692126041664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45958.692126041664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45958.692126041664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45958.692126041664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45958.692126041664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45958.692126041664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45958.692126041664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45958.692126041664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45958.692126041664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45958.692126041664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45958.692126041664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45958.692126041664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45958.692126041664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45958.692126041664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45958.692126041664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45958.692126041664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45958.692126041664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45958.692126041664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45958.692126041664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45958.692126041664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45958.692126041664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45958.692126041664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45958.692126041664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45958.692126041664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45958.692126041664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45958.692126041664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45958.692126041664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45958.692126041664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45958.692126041664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45958.692126041664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45958.692126041664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45958.692126041664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45958.692126041664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45958.692126041664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45958.692126041664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45958.692126041664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45958.692126041664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45958.692126041664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45958.692126041664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45958.692126041664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45958.692126041664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45958.692126041664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45958.692126041664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45958.692126041664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45958.692126041664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45958.692126041664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45958.692126041664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45958.692126041664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45958.692126041664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45958.692126041664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45958.692126041664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45958.692126041664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45958.692126041664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45958.692126041664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45958.692126041664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45958.692126041664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45958.692126041664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45958.692126041664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45958.692126041664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45958.692126041664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45958.692126041664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45958.692126041664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45958.692126041664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45958.692126041664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45958.692126041664</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45958.692126041664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45958.692126041664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3"/>
      <c r="E4" s="106"/>
      <c r="F4" s="107"/>
      <c r="G4" s="77">
        <f ca="1">IFERROR(NOW()-F4,"-")</f>
        <v>45958.692126041664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45958.692126041664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45958.692126041664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45958.692126041664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45958.692126041664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45958.692126041664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45958.692126041664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45958.692126041664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45958.692126041664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45958.692126041664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45958.692126041664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45958.692126041664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45958.692126041664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45958.692126041664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45958.692126041664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45958.692126041664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45958.692126041664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45958.692126041664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45958.692126041664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45958.692126041664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45958.692126041664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45958.692126041664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45958.692126041664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45958.692126041664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45958.692126041664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45958.692126041664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45958.692126041664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45958.692126041664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45958.692126041664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45958.692126041664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45958.692126041664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45958.692126041664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45958.692126041664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45958.692126041664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45958.692126041664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45958.692126041664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45958.692126041664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45958.692126041664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45958.692126041664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45958.692126041664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45958.692126041664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45958.692126041664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45958.692126041664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45958.692126041664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45958.692126041664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45958.692126041664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45958.692126041664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45958.692126041664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45958.692126041664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45958.692126041664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45958.692126041664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45958.692126041664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45958.692126041664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45958.692126041664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45958.692126041664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45958.692126041664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45958.692126041664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45958.692126041664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45958.692126041664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45958.692126041664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45958.692126041664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45958.692126041664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45958.692126041664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45958.692126041664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45958.692126041664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45958.692126041664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45958.692126041664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45958.692126041664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45958.692126041664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45958.692126041664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45958.692126041664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45958.692126041664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45958.692126041664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45958.692126041664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45958.692126041664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45958.692126041664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45958.692126041664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45958.692126041664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45958.692126041664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45958.692126041664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45958.692126041664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45958.692126041664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45958.692126041664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45958.692126041664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45958.692126041664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45958.692126041664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45958.692126041664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45958.692126041664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45958.692126041664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45958.692126041664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45958.692126041664</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2025-10-28T13:38:41Z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